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jenny\Documents\Dropbox\LITA\Budget\FY2018\Quarterly Narratives with Spreadsheets\"/>
    </mc:Choice>
  </mc:AlternateContent>
  <xr:revisionPtr revIDLastSave="0" documentId="13_ncr:1_{02874EFC-E31A-476E-96A5-3C9C32F16DA2}" xr6:coauthVersionLast="33" xr6:coauthVersionMax="33" xr10:uidLastSave="{00000000-0000-0000-0000-000000000000}"/>
  <bookViews>
    <workbookView xWindow="240" yWindow="120" windowWidth="14940" windowHeight="9228" xr2:uid="{00000000-000D-0000-FFFF-FFFF00000000}"/>
  </bookViews>
  <sheets>
    <sheet name="Sheet2" sheetId="2" r:id="rId1"/>
  </sheets>
  <definedNames>
    <definedName name="_xlnm.Print_Titles" localSheetId="0">Sheet2!$1:$16</definedName>
  </definedNames>
  <calcPr calcId="179017"/>
</workbook>
</file>

<file path=xl/calcChain.xml><?xml version="1.0" encoding="utf-8"?>
<calcChain xmlns="http://schemas.openxmlformats.org/spreadsheetml/2006/main">
  <c r="P103" i="2" l="1"/>
  <c r="N103" i="2"/>
  <c r="M103" i="2"/>
  <c r="P102" i="2"/>
  <c r="N102" i="2"/>
  <c r="M102" i="2"/>
  <c r="P99" i="2"/>
  <c r="N99" i="2"/>
  <c r="M99" i="2"/>
  <c r="P97" i="2"/>
  <c r="N97" i="2"/>
  <c r="M97" i="2"/>
  <c r="P95" i="2"/>
  <c r="N95" i="2"/>
  <c r="M95" i="2"/>
  <c r="G95" i="2"/>
  <c r="P94" i="2"/>
  <c r="N94" i="2"/>
  <c r="M94" i="2"/>
  <c r="G94" i="2"/>
  <c r="P92" i="2"/>
  <c r="N92" i="2"/>
  <c r="M92" i="2"/>
  <c r="P90" i="2"/>
  <c r="N90" i="2"/>
  <c r="M90" i="2"/>
  <c r="P88" i="2"/>
  <c r="N88" i="2"/>
  <c r="M88" i="2"/>
  <c r="G88" i="2"/>
  <c r="P86" i="2"/>
  <c r="N86" i="2"/>
  <c r="M86" i="2"/>
  <c r="G86" i="2"/>
  <c r="P85" i="2"/>
  <c r="N85" i="2"/>
  <c r="M85" i="2"/>
  <c r="G85" i="2"/>
  <c r="P84" i="2"/>
  <c r="N84" i="2"/>
  <c r="M84" i="2"/>
  <c r="G84" i="2"/>
  <c r="P83" i="2"/>
  <c r="N83" i="2"/>
  <c r="M83" i="2"/>
  <c r="G83" i="2"/>
  <c r="P82" i="2"/>
  <c r="N82" i="2"/>
  <c r="M82" i="2"/>
  <c r="G82" i="2"/>
  <c r="P81" i="2"/>
  <c r="N81" i="2"/>
  <c r="M81" i="2"/>
  <c r="G81" i="2"/>
  <c r="P80" i="2"/>
  <c r="N80" i="2"/>
  <c r="M80" i="2"/>
  <c r="G80" i="2"/>
  <c r="P79" i="2"/>
  <c r="N79" i="2"/>
  <c r="M79" i="2"/>
  <c r="G79" i="2"/>
  <c r="P77" i="2"/>
  <c r="N77" i="2"/>
  <c r="M77" i="2"/>
  <c r="P75" i="2"/>
  <c r="N75" i="2"/>
  <c r="M75" i="2"/>
  <c r="G75" i="2"/>
  <c r="P74" i="2"/>
  <c r="N74" i="2"/>
  <c r="M74" i="2"/>
  <c r="G74" i="2"/>
  <c r="P73" i="2"/>
  <c r="N73" i="2"/>
  <c r="M73" i="2"/>
  <c r="G73" i="2"/>
  <c r="P72" i="2"/>
  <c r="N72" i="2"/>
  <c r="M72" i="2"/>
  <c r="G72" i="2"/>
  <c r="P71" i="2"/>
  <c r="N71" i="2"/>
  <c r="M71" i="2"/>
  <c r="G71" i="2"/>
  <c r="P70" i="2"/>
  <c r="N70" i="2"/>
  <c r="M70" i="2"/>
  <c r="G70" i="2"/>
  <c r="P69" i="2"/>
  <c r="N69" i="2"/>
  <c r="M69" i="2"/>
  <c r="G69" i="2"/>
  <c r="P67" i="2"/>
  <c r="N67" i="2"/>
  <c r="M67" i="2"/>
  <c r="G67" i="2"/>
  <c r="P66" i="2"/>
  <c r="N66" i="2"/>
  <c r="M66" i="2"/>
  <c r="G66" i="2"/>
  <c r="P65" i="2"/>
  <c r="N65" i="2"/>
  <c r="M65" i="2"/>
  <c r="G65" i="2"/>
  <c r="P64" i="2"/>
  <c r="N64" i="2"/>
  <c r="M64" i="2"/>
  <c r="G64" i="2"/>
  <c r="P63" i="2"/>
  <c r="N63" i="2"/>
  <c r="M63" i="2"/>
  <c r="G63" i="2"/>
  <c r="P61" i="2"/>
  <c r="N61" i="2"/>
  <c r="M61" i="2"/>
  <c r="G61" i="2"/>
  <c r="P60" i="2"/>
  <c r="N60" i="2"/>
  <c r="M60" i="2"/>
  <c r="G60" i="2"/>
  <c r="P59" i="2"/>
  <c r="N59" i="2"/>
  <c r="M59" i="2"/>
  <c r="G59" i="2"/>
  <c r="P58" i="2"/>
  <c r="N58" i="2"/>
  <c r="M58" i="2"/>
  <c r="G58" i="2"/>
  <c r="P57" i="2"/>
  <c r="N57" i="2"/>
  <c r="M57" i="2"/>
  <c r="G57" i="2"/>
  <c r="P56" i="2"/>
  <c r="N56" i="2"/>
  <c r="M56" i="2"/>
  <c r="G56" i="2"/>
  <c r="P55" i="2"/>
  <c r="N55" i="2"/>
  <c r="M55" i="2"/>
  <c r="G55" i="2"/>
  <c r="P54" i="2"/>
  <c r="N54" i="2"/>
  <c r="M54" i="2"/>
  <c r="G54" i="2"/>
  <c r="P52" i="2"/>
  <c r="N52" i="2"/>
  <c r="M52" i="2"/>
  <c r="G52" i="2"/>
  <c r="P51" i="2"/>
  <c r="N51" i="2"/>
  <c r="M51" i="2"/>
  <c r="G51" i="2"/>
  <c r="P50" i="2"/>
  <c r="N50" i="2"/>
  <c r="M50" i="2"/>
  <c r="G50" i="2"/>
  <c r="P49" i="2"/>
  <c r="N49" i="2"/>
  <c r="M49" i="2"/>
  <c r="G49" i="2"/>
  <c r="P47" i="2"/>
  <c r="N47" i="2"/>
  <c r="M47" i="2"/>
  <c r="G47" i="2"/>
  <c r="P46" i="2"/>
  <c r="N46" i="2"/>
  <c r="M46" i="2"/>
  <c r="G46" i="2"/>
  <c r="P45" i="2"/>
  <c r="N45" i="2"/>
  <c r="M45" i="2"/>
  <c r="G45" i="2"/>
  <c r="P43" i="2"/>
  <c r="N43" i="2"/>
  <c r="M43" i="2"/>
  <c r="G43" i="2"/>
  <c r="P42" i="2"/>
  <c r="N42" i="2"/>
  <c r="M42" i="2"/>
  <c r="G42" i="2"/>
  <c r="P41" i="2"/>
  <c r="N41" i="2"/>
  <c r="M41" i="2"/>
  <c r="G41" i="2"/>
  <c r="P40" i="2"/>
  <c r="N40" i="2"/>
  <c r="M40" i="2"/>
  <c r="G40" i="2"/>
  <c r="P38" i="2"/>
  <c r="N38" i="2"/>
  <c r="M38" i="2"/>
  <c r="P36" i="2"/>
  <c r="N36" i="2"/>
  <c r="M36" i="2"/>
  <c r="G36" i="2"/>
  <c r="P35" i="2"/>
  <c r="N35" i="2"/>
  <c r="M35" i="2"/>
  <c r="G35" i="2"/>
  <c r="P34" i="2"/>
  <c r="N34" i="2"/>
  <c r="M34" i="2"/>
  <c r="G34" i="2"/>
  <c r="P31" i="2"/>
  <c r="N31" i="2"/>
  <c r="M31" i="2"/>
  <c r="G31" i="2"/>
  <c r="P30" i="2"/>
  <c r="N30" i="2"/>
  <c r="M30" i="2"/>
  <c r="G30" i="2"/>
  <c r="P28" i="2"/>
  <c r="N28" i="2"/>
  <c r="M28" i="2"/>
  <c r="G28" i="2"/>
  <c r="P27" i="2"/>
  <c r="N27" i="2"/>
  <c r="M27" i="2"/>
  <c r="G27" i="2"/>
  <c r="P22" i="2"/>
  <c r="N22" i="2"/>
  <c r="M22" i="2"/>
  <c r="G22" i="2"/>
  <c r="P21" i="2"/>
  <c r="N21" i="2"/>
  <c r="M21" i="2"/>
  <c r="G21" i="2"/>
  <c r="P20" i="2"/>
  <c r="N20" i="2"/>
  <c r="M20" i="2"/>
  <c r="G20" i="2"/>
  <c r="P19" i="2"/>
  <c r="N19" i="2"/>
  <c r="M19" i="2"/>
  <c r="G19" i="2"/>
  <c r="P17" i="2"/>
  <c r="N17" i="2"/>
  <c r="M17" i="2"/>
  <c r="G17" i="2"/>
  <c r="D12" i="2"/>
  <c r="K4" i="2"/>
  <c r="D4" i="2"/>
  <c r="D3" i="2"/>
</calcChain>
</file>

<file path=xl/sharedStrings.xml><?xml version="1.0" encoding="utf-8"?>
<sst xmlns="http://schemas.openxmlformats.org/spreadsheetml/2006/main" count="117" uniqueCount="91">
  <si>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</si>
  <si>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</si>
  <si>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</si>
  <si>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</si>
  <si>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</si>
  <si>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</si>
  <si>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</si>
  <si>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</si>
  <si>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</si>
  <si>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</si>
  <si>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</si>
  <si>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</si>
  <si>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</si>
  <si>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</si>
  <si>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(5010) EMPLOYEE BENEFITS</t>
  </si>
  <si>
    <t>(5016) PROFESSIONAL MEMBERSHIPS</t>
  </si>
  <si>
    <t>(500) Payroll &amp; Related Expenses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</si>
  <si>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</si>
  <si>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</si>
  <si>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</si>
  <si>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</si>
  <si>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</si>
  <si>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</si>
  <si>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</si>
  <si>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(5301) CONFERENCE EQUIPMENT RENTAL</t>
  </si>
  <si>
    <t>(5302) MEAL FUNCTIONS</t>
  </si>
  <si>
    <t>(5304) SPEAKER/GUEST EXPENSE</t>
  </si>
  <si>
    <t>(5305) SPEAKER/GUEST HONORARIUM</t>
  </si>
  <si>
    <t>(5306) AWARDS</t>
  </si>
  <si>
    <t>(5308) SPECIAL TRANSPORTATION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</si>
  <si>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</si>
  <si>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</si>
  <si>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</si>
  <si>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</si>
  <si>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</si>
  <si>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(5490) INVENTORY ADJUSTMENT</t>
  </si>
  <si>
    <t>(540) Publication Related Expenses</t>
  </si>
  <si>
    <t>(5500) SUPPLIES/OPERATING</t>
  </si>
  <si>
    <t>(5502) REFERENCE MATERIAL/PERIODICALS</t>
  </si>
  <si>
    <t>(5523) POSTAGE/E-MAIL</t>
  </si>
  <si>
    <t>(5530) DEPRECIATION F/E</t>
  </si>
  <si>
    <t>(5560) ORG SUPPORT/CONTRIBUTION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</si>
  <si>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</si>
  <si>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</si>
  <si>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</si>
  <si>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</si>
  <si>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</si>
  <si>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</si>
  <si>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</si>
  <si>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</si>
  <si>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</si>
  <si>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</si>
  <si>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</si>
  <si>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</si>
  <si>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</si>
  <si>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</si>
  <si>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</si>
  <si>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(OH&amp;TX) TOTAL OVERHEAD /TAXES</t>
  </si>
  <si>
    <t>(20A TOTAL EXPENSES LESS 5900) Total Expenses Less 5900</t>
  </si>
  <si>
    <t>(31B Net Rev Exp) Net Revenue Expense Operations</t>
  </si>
  <si>
    <t>(30NetRev_Exp) NET REVENUE/(EXPENSE)</t>
  </si>
  <si>
    <t>(40EndingNetAsset Bal) 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</si>
  <si>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</si>
  <si>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</si>
  <si>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</si>
  <si>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</si>
  <si>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</si>
  <si>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</si>
  <si>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</si>
  <si>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</si>
  <si>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</si>
  <si>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</si>
  <si>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</si>
  <si>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</si>
  <si>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</si>
  <si>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</si>
  <si>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>Net Reveue / (Expense)</t>
  </si>
  <si>
    <t>Ending Net Asset Balance</t>
  </si>
  <si>
    <t>ddddddd</t>
  </si>
  <si>
    <t>April 2018</t>
  </si>
  <si>
    <t>2018M08</t>
  </si>
  <si>
    <t>Fund: OPERATING/DIVISIONS FUND (12): 12</t>
  </si>
  <si>
    <t>Unit_Project: LITA: 412</t>
  </si>
  <si>
    <t xml:space="preserve">Prior Year </t>
  </si>
  <si>
    <t>Year-To-Date</t>
  </si>
  <si>
    <t>American Library Association</t>
  </si>
  <si>
    <t>6/6/2018 1:42 PM</t>
  </si>
  <si>
    <t>Remaining</t>
  </si>
  <si>
    <t>Current Budget</t>
  </si>
  <si>
    <t>Performance Report</t>
  </si>
  <si>
    <t>Perf NCv1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</si>
</sst>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7F]#,##0"/>
    <numFmt numFmtId="165" formatCode="[$-409]#,##0;\([$-409]#,##0\)"/>
    <numFmt numFmtId="166" formatCode="0%;\-0%"/>
    <numFmt numFmtId="167" formatCode="#,##0;\-#,##0"/>
    <numFmt numFmtId="168" formatCode="#,###.00"/>
    <numFmt numFmtId="169" formatCode="#,###"/>
    <numFmt numFmtId="170" formatCode="@\P\X"/>
    <numFmt numFmtId="171" formatCode="#,##0.00;\-#,##0.00"/>
  </numFmts>
  <fonts count="10" x14ac:knownFonts="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NumberFormat="1" applyFont="1" applyFill="1" applyBorder="1" applyAlignment="1" applyProtection="1"/>
    <xf numFmtId="171" fontId="4" fillId="0" borderId="0" xfId="0" applyNumberFormat="1" applyFont="1" applyFill="1" applyBorder="1" applyAlignment="1" applyProtection="1">
      <alignment horizontal="left" vertical="center" wrapText="1"/>
    </xf>
    <xf numFmtId="171" fontId="5" fillId="0" borderId="0" xfId="0" applyNumberFormat="1" applyFont="1" applyFill="1" applyBorder="1" applyAlignment="1" applyProtection="1">
      <alignment horizontal="left" vertical="center"/>
    </xf>
    <xf numFmtId="166" fontId="1" fillId="0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1" fillId="0" borderId="0" xfId="0" applyFont="1"/>
    <xf numFmtId="164" fontId="2" fillId="0" borderId="1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Protection="1"/>
    <xf numFmtId="0" fontId="1" fillId="0" borderId="0" xfId="0" applyNumberFormat="1" applyFont="1" applyFill="1" applyBorder="1" applyAlignment="1" applyProtection="1"/>
    <xf numFmtId="164" fontId="2" fillId="0" borderId="2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horizontal="right"/>
    </xf>
    <xf numFmtId="167" fontId="2" fillId="0" borderId="1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7" fontId="2" fillId="2" borderId="1" xfId="0" applyNumberFormat="1" applyFont="1" applyFill="1" applyBorder="1" applyAlignment="1" applyProtection="1">
      <alignment vertical="center"/>
    </xf>
    <xf numFmtId="166" fontId="2" fillId="0" borderId="1" xfId="0" applyNumberFormat="1" applyFont="1" applyFill="1" applyBorder="1" applyAlignment="1" applyProtection="1">
      <alignment horizontal="right" vertical="center"/>
    </xf>
    <xf numFmtId="168" fontId="2" fillId="2" borderId="1" xfId="0" applyNumberFormat="1" applyFont="1" applyFill="1" applyBorder="1" applyAlignment="1" applyProtection="1">
      <alignment vertical="center"/>
    </xf>
    <xf numFmtId="167" fontId="1" fillId="0" borderId="0" xfId="0" applyNumberFormat="1" applyFont="1" applyFill="1" applyBorder="1" applyAlignment="1" applyProtection="1"/>
    <xf numFmtId="167" fontId="1" fillId="2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</xf>
    <xf numFmtId="167" fontId="1" fillId="0" borderId="1" xfId="0" applyNumberFormat="1" applyFont="1" applyFill="1" applyBorder="1" applyAlignment="1" applyProtection="1">
      <alignment vertical="center"/>
    </xf>
    <xf numFmtId="167" fontId="1" fillId="2" borderId="1" xfId="0" applyNumberFormat="1" applyFont="1" applyFill="1" applyBorder="1" applyAlignment="1" applyProtection="1">
      <alignment vertical="center"/>
    </xf>
    <xf numFmtId="166" fontId="1" fillId="0" borderId="1" xfId="0" applyNumberFormat="1" applyFont="1" applyFill="1" applyBorder="1" applyAlignment="1" applyProtection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</xf>
    <xf numFmtId="169" fontId="2" fillId="2" borderId="1" xfId="0" applyNumberFormat="1" applyFont="1" applyFill="1" applyBorder="1" applyAlignment="1" applyProtection="1">
      <alignment vertical="center"/>
    </xf>
    <xf numFmtId="169" fontId="1" fillId="0" borderId="0" xfId="0" applyNumberFormat="1" applyFont="1" applyFill="1" applyBorder="1" applyAlignment="1" applyProtection="1"/>
    <xf numFmtId="17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7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5"/>
  <sheetViews>
    <sheetView tabSelected="1" topLeftCell="E1" workbookViewId="0">
      <pane ySplit="16" topLeftCell="A100" activePane="bottomLeft" state="frozen"/>
      <selection pane="bottomLeft" activeCell="A17" sqref="A17"/>
    </sheetView>
  </sheetViews>
  <sheetFormatPr defaultColWidth="9.1640625" defaultRowHeight="13.5" customHeight="1" x14ac:dyDescent="0.35"/>
  <cols>
    <col min="1" max="3" width="9.1640625" style="10" hidden="1" customWidth="1"/>
    <col min="4" max="4" width="14.83203125" style="10" customWidth="1"/>
    <col min="5" max="5" width="12.5546875" style="10" customWidth="1"/>
    <col min="6" max="6" width="14.83203125" style="10" customWidth="1"/>
    <col min="7" max="7" width="39.83203125" style="10" customWidth="1"/>
    <col min="8" max="8" width="16.27734375" style="10" customWidth="1"/>
    <col min="9" max="10" width="9.1640625" style="10" hidden="1" customWidth="1"/>
    <col min="11" max="11" width="15.27734375" style="10" customWidth="1"/>
    <col min="12" max="12" width="15.44140625" style="10" customWidth="1"/>
    <col min="13" max="13" width="14" style="10" customWidth="1"/>
    <col min="14" max="14" width="13.71875" style="10" customWidth="1"/>
    <col min="15" max="15" width="15.27734375" style="10" customWidth="1"/>
    <col min="16" max="16" width="16.1640625" style="10" customWidth="1"/>
    <col min="17" max="19" width="9.1640625" style="10" hidden="1" customWidth="1"/>
    <col min="20" max="20" width="9.27734375" style="10" customWidth="1"/>
    <col min="21" max="21" width="9.1640625" style="10" customWidth="1"/>
    <col min="22" max="16384" width="9.1640625" style="10"/>
  </cols>
  <sheetData>
    <row r="1" spans="1:20" ht="16.5" customHeight="1" x14ac:dyDescent="0.35">
      <c r="A1" s="15" t="s">
        <v>78</v>
      </c>
      <c r="D1" s="15"/>
      <c r="E1" s="15"/>
      <c r="F1" s="15"/>
      <c r="G1" s="15"/>
      <c r="H1" s="15"/>
      <c r="I1" s="15"/>
      <c r="J1" s="43"/>
      <c r="L1" s="15"/>
      <c r="M1" s="15"/>
      <c r="N1" s="15"/>
      <c r="O1" s="15" t="s">
        <v>90</v>
      </c>
      <c r="T1" s="15"/>
    </row>
    <row r="2" spans="1:20" ht="18.75" customHeight="1" x14ac:dyDescent="0.45">
      <c r="C2" s="15" t="s">
        <v>79</v>
      </c>
      <c r="E2" s="49"/>
      <c r="F2" s="49"/>
      <c r="H2" s="39"/>
      <c r="I2" s="39"/>
      <c r="J2" s="39"/>
      <c r="K2" s="39" t="s">
        <v>85</v>
      </c>
      <c r="L2" s="39"/>
      <c r="M2" s="39"/>
      <c r="N2" s="45"/>
      <c r="O2" s="47" t="s">
        <v>86</v>
      </c>
      <c r="P2" s="39"/>
      <c r="Q2" s="51"/>
      <c r="R2" s="51"/>
      <c r="S2" s="51"/>
      <c r="T2" s="15"/>
    </row>
    <row r="3" spans="1:20" ht="18.75" customHeight="1" x14ac:dyDescent="0.45">
      <c r="C3" s="15" t="s">
        <v>80</v>
      </c>
      <c r="D3" s="41" t="str">
        <f>D6</f>
        <v>Fund: OPERATING/DIVISIONS FUND (12): 12</v>
      </c>
      <c r="H3" s="41"/>
      <c r="I3" s="41"/>
      <c r="J3" s="41"/>
      <c r="K3" s="41" t="s">
        <v>89</v>
      </c>
      <c r="L3" s="41"/>
      <c r="M3" s="51"/>
      <c r="N3" s="46"/>
      <c r="O3" s="51"/>
      <c r="P3" s="51"/>
      <c r="Q3" s="51"/>
      <c r="R3" s="51"/>
      <c r="S3" s="51"/>
      <c r="T3" s="15"/>
    </row>
    <row r="4" spans="1:20" ht="18.75" customHeight="1" x14ac:dyDescent="0.35">
      <c r="D4" s="41" t="str">
        <f>D7</f>
        <v>Unit_Project: LITA: 412</v>
      </c>
      <c r="H4" s="40"/>
      <c r="I4" s="40"/>
      <c r="J4" s="40"/>
      <c r="K4" s="3" t="str">
        <f>"For the "&amp;MID(C3,6,2)&amp;" Months Ending "&amp;C2</f>
        <v>For the 08 Months Ending April 2018</v>
      </c>
      <c r="L4" s="3"/>
      <c r="M4" s="3"/>
      <c r="N4" s="3"/>
      <c r="O4" s="3"/>
      <c r="P4" s="40"/>
      <c r="Q4" s="40"/>
      <c r="R4" s="40"/>
      <c r="S4" s="40"/>
      <c r="T4" s="15"/>
    </row>
    <row r="5" spans="1:20" ht="10.199999999999999" hidden="1" x14ac:dyDescent="0.35"/>
    <row r="6" spans="1:20" ht="10.199999999999999" hidden="1" x14ac:dyDescent="0.35">
      <c r="A6" s="50"/>
      <c r="B6" s="50"/>
      <c r="C6" s="50"/>
      <c r="D6" s="1" t="s">
        <v>81</v>
      </c>
      <c r="E6" s="1"/>
      <c r="F6" s="1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7" hidden="1" x14ac:dyDescent="0.35">
      <c r="A7" s="50"/>
      <c r="B7" s="50"/>
      <c r="C7" s="50"/>
      <c r="D7" s="2" t="s">
        <v>82</v>
      </c>
      <c r="E7" s="2"/>
      <c r="F7" s="2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0.199999999999999" hidden="1" x14ac:dyDescent="0.35"/>
    <row r="9" spans="1:20" ht="14.7" hidden="1" x14ac:dyDescent="0.35">
      <c r="E9" s="41"/>
      <c r="F9" s="41"/>
      <c r="G9" s="41"/>
      <c r="H9" s="41"/>
      <c r="I9" s="41"/>
      <c r="J9" s="41"/>
      <c r="K9" s="41"/>
      <c r="L9" s="41"/>
      <c r="M9" s="41"/>
    </row>
    <row r="10" spans="1:20" ht="15" customHeight="1" x14ac:dyDescent="0.35"/>
    <row r="11" spans="1:20" ht="15" customHeight="1" x14ac:dyDescent="0.35">
      <c r="D11" s="42"/>
      <c r="E11" s="42"/>
      <c r="F11" s="42"/>
      <c r="G11" s="15"/>
      <c r="H11" s="6" t="s">
        <v>84</v>
      </c>
      <c r="I11" s="5"/>
      <c r="J11" s="5"/>
      <c r="K11" s="5"/>
      <c r="L11" s="5"/>
      <c r="M11" s="5"/>
      <c r="N11" s="4"/>
      <c r="O11" s="5"/>
      <c r="P11" s="5"/>
      <c r="T11" s="15"/>
    </row>
    <row r="12" spans="1:20" ht="15" customHeight="1" x14ac:dyDescent="0.35">
      <c r="D12" s="9" t="str">
        <f>C2</f>
        <v>April 2018</v>
      </c>
      <c r="E12" s="8"/>
      <c r="F12" s="7"/>
      <c r="G12" s="15"/>
      <c r="I12" s="43"/>
      <c r="J12" s="43"/>
      <c r="N12" s="19"/>
      <c r="O12" s="15"/>
      <c r="P12" s="15"/>
      <c r="T12" s="15"/>
    </row>
    <row r="13" spans="1:20" ht="15" customHeight="1" x14ac:dyDescent="0.35">
      <c r="A13" s="36"/>
      <c r="B13" s="36"/>
      <c r="C13" s="36"/>
      <c r="D13" s="38" t="s">
        <v>63</v>
      </c>
      <c r="E13" s="38" t="s">
        <v>64</v>
      </c>
      <c r="F13" s="38" t="s">
        <v>83</v>
      </c>
      <c r="G13" s="36"/>
      <c r="H13" s="38" t="s">
        <v>66</v>
      </c>
      <c r="I13" s="44"/>
      <c r="J13" s="44"/>
      <c r="K13" s="38" t="s">
        <v>63</v>
      </c>
      <c r="L13" s="38" t="s">
        <v>64</v>
      </c>
      <c r="M13" s="38" t="s">
        <v>67</v>
      </c>
      <c r="N13" s="27" t="s">
        <v>68</v>
      </c>
      <c r="O13" s="38" t="s">
        <v>83</v>
      </c>
      <c r="P13" s="38" t="s">
        <v>87</v>
      </c>
      <c r="Q13" s="36"/>
      <c r="R13" s="36"/>
      <c r="S13" s="36"/>
      <c r="T13" s="36"/>
    </row>
    <row r="14" spans="1:20" ht="15" customHeight="1" x14ac:dyDescent="0.35">
      <c r="A14" s="36"/>
      <c r="B14" s="36"/>
      <c r="C14" s="36"/>
      <c r="D14" s="38"/>
      <c r="E14" s="38"/>
      <c r="F14" s="38" t="s">
        <v>63</v>
      </c>
      <c r="G14" s="36"/>
      <c r="H14" s="38"/>
      <c r="I14" s="44"/>
      <c r="J14" s="44"/>
      <c r="K14" s="38"/>
      <c r="L14" s="38"/>
      <c r="M14" s="38"/>
      <c r="N14" s="27"/>
      <c r="O14" s="38" t="s">
        <v>63</v>
      </c>
      <c r="P14" s="38" t="s">
        <v>88</v>
      </c>
      <c r="Q14" s="36"/>
      <c r="R14" s="36"/>
      <c r="S14" s="36"/>
      <c r="T14" s="36"/>
    </row>
    <row r="15" spans="1:20" ht="10.199999999999999" hidden="1" x14ac:dyDescent="0.35">
      <c r="D15" s="17" t="s">
        <v>62</v>
      </c>
      <c r="E15" s="17" t="s">
        <v>62</v>
      </c>
      <c r="F15" s="17" t="s">
        <v>62</v>
      </c>
      <c r="G15" s="15"/>
      <c r="H15" s="17" t="s">
        <v>62</v>
      </c>
      <c r="I15" s="18" t="s">
        <v>62</v>
      </c>
      <c r="J15" s="18" t="s">
        <v>62</v>
      </c>
      <c r="K15" s="17" t="s">
        <v>69</v>
      </c>
      <c r="L15" s="17" t="s">
        <v>69</v>
      </c>
      <c r="N15" s="19"/>
      <c r="O15" s="17" t="s">
        <v>69</v>
      </c>
      <c r="P15" s="15"/>
      <c r="Q15" s="18" t="s">
        <v>69</v>
      </c>
      <c r="R15" s="18" t="s">
        <v>69</v>
      </c>
      <c r="S15" s="18" t="s">
        <v>69</v>
      </c>
      <c r="T15" s="15"/>
    </row>
    <row r="16" spans="1:20" ht="10.199999999999999" hidden="1" x14ac:dyDescent="0.35">
      <c r="D16" s="17" t="s">
        <v>63</v>
      </c>
      <c r="E16" s="17" t="s">
        <v>64</v>
      </c>
      <c r="F16" s="17" t="s">
        <v>65</v>
      </c>
      <c r="G16" s="15"/>
      <c r="H16" s="17" t="s">
        <v>66</v>
      </c>
      <c r="I16" s="18" t="s">
        <v>67</v>
      </c>
      <c r="J16" s="18" t="s">
        <v>68</v>
      </c>
      <c r="K16" s="17" t="s">
        <v>63</v>
      </c>
      <c r="L16" s="17" t="s">
        <v>64</v>
      </c>
      <c r="N16" s="19"/>
      <c r="O16" s="17" t="s">
        <v>65</v>
      </c>
      <c r="P16" s="15"/>
      <c r="Q16" s="18" t="s">
        <v>66</v>
      </c>
      <c r="R16" s="18" t="s">
        <v>67</v>
      </c>
      <c r="S16" s="18" t="s">
        <v>68</v>
      </c>
      <c r="T16" s="15"/>
    </row>
    <row r="17" spans="1:20" ht="17.25" customHeight="1" x14ac:dyDescent="0.35">
      <c r="A17" s="37"/>
      <c r="B17" s="37"/>
      <c r="C17" s="11" t="s">
        <v>0</v>
      </c>
      <c r="D17" s="20">
        <v>398590.06</v>
      </c>
      <c r="E17" s="20">
        <v>0</v>
      </c>
      <c r="F17" s="20">
        <v>407081.06</v>
      </c>
      <c r="G17" s="21" t="str">
        <f>C17</f>
        <v>(3000) BEGINNING NET ASSETS</v>
      </c>
      <c r="H17" s="20">
        <v>0</v>
      </c>
      <c r="I17" s="22">
        <v>-398590.06</v>
      </c>
      <c r="J17" s="22">
        <v>0</v>
      </c>
      <c r="K17" s="20">
        <v>398590.06</v>
      </c>
      <c r="L17" s="20">
        <v>0</v>
      </c>
      <c r="M17" s="20">
        <f>K17-L17</f>
        <v>398590.06</v>
      </c>
      <c r="N17" s="23">
        <f>IF(L17&lt;&gt;0,IF(M17&lt;&gt;0,(IF(M17&lt;0,IF(L17&lt;0,(M17/L17)*(-1),M17/ABS(L17)),M17/ABS(L17))),0),IF(M17=0,0,(IF(M17&gt;0,1,-1))))</f>
        <v>1</v>
      </c>
      <c r="O17" s="20">
        <v>407081.06</v>
      </c>
      <c r="P17" s="20">
        <f>H17-K17</f>
        <v>-398590.06</v>
      </c>
      <c r="Q17" s="24">
        <v>0</v>
      </c>
      <c r="R17" s="24">
        <v>-398590.06</v>
      </c>
      <c r="S17" s="24">
        <v>0</v>
      </c>
      <c r="T17" s="48"/>
    </row>
    <row r="18" spans="1:20" ht="16.5" customHeight="1" x14ac:dyDescent="0.35">
      <c r="C18" s="12"/>
      <c r="D18" s="25"/>
      <c r="E18" s="25"/>
      <c r="F18" s="25"/>
      <c r="G18" s="12"/>
      <c r="H18" s="25"/>
      <c r="I18" s="25"/>
      <c r="J18" s="25"/>
      <c r="K18" s="25"/>
      <c r="L18" s="25"/>
      <c r="M18" s="25"/>
      <c r="N18" s="19"/>
      <c r="O18" s="25"/>
      <c r="P18" s="25"/>
      <c r="T18" s="15"/>
    </row>
    <row r="19" spans="1:20" ht="16.5" customHeight="1" x14ac:dyDescent="0.35">
      <c r="C19" s="12" t="s">
        <v>1</v>
      </c>
      <c r="D19" s="25">
        <v>11096.01</v>
      </c>
      <c r="E19" s="25">
        <v>11166.666666666701</v>
      </c>
      <c r="F19" s="25">
        <v>11492.67</v>
      </c>
      <c r="G19" s="12" t="str">
        <f>C19</f>
        <v>(4000) DUES/PERSONAL</v>
      </c>
      <c r="H19" s="25">
        <v>134000</v>
      </c>
      <c r="I19" s="26">
        <v>70.656666666700403</v>
      </c>
      <c r="J19" s="26">
        <v>6.3274626865701704E-3</v>
      </c>
      <c r="K19" s="25">
        <v>89690.17</v>
      </c>
      <c r="L19" s="25">
        <v>89333.333333333605</v>
      </c>
      <c r="M19" s="25">
        <f>K19-L19</f>
        <v>356.83666666639328</v>
      </c>
      <c r="N19" s="27">
        <f>IF(L19&lt;&gt;0,IF(M19&lt;&gt;0,(IF(M19&lt;0,IF(L19&lt;0,(M19/L19)*(-1),M19/ABS(L19)),M19/ABS(L19))),0),IF(M19=0,0,(IF(M19&gt;0,1,-1))))</f>
        <v>3.9944402985043906E-3</v>
      </c>
      <c r="O19" s="25">
        <v>93118.31</v>
      </c>
      <c r="P19" s="25">
        <f>H19-K19</f>
        <v>44309.83</v>
      </c>
      <c r="Q19" s="28">
        <v>134000</v>
      </c>
      <c r="R19" s="28">
        <v>-356.83666666637902</v>
      </c>
      <c r="S19" s="28">
        <v>-3.9944402985042302E-3</v>
      </c>
      <c r="T19" s="15"/>
    </row>
    <row r="20" spans="1:20" ht="16.5" customHeight="1" x14ac:dyDescent="0.35">
      <c r="C20" s="12" t="s">
        <v>2</v>
      </c>
      <c r="D20" s="25">
        <v>72.5</v>
      </c>
      <c r="E20" s="25">
        <v>0</v>
      </c>
      <c r="F20" s="25">
        <v>0</v>
      </c>
      <c r="G20" s="12" t="str">
        <f>C20</f>
        <v>(4003) DUES/LIFE MEMBERS-CURRENT</v>
      </c>
      <c r="H20" s="25">
        <v>0</v>
      </c>
      <c r="I20" s="26">
        <v>-72.5</v>
      </c>
      <c r="J20" s="26">
        <v>0</v>
      </c>
      <c r="K20" s="25">
        <v>650</v>
      </c>
      <c r="L20" s="25">
        <v>0</v>
      </c>
      <c r="M20" s="25">
        <f>K20-L20</f>
        <v>650</v>
      </c>
      <c r="N20" s="27">
        <f>IF(L20&lt;&gt;0,IF(M20&lt;&gt;0,(IF(M20&lt;0,IF(L20&lt;0,(M20/L20)*(-1),M20/ABS(L20)),M20/ABS(L20))),0),IF(M20=0,0,(IF(M20&gt;0,1,-1))))</f>
        <v>1</v>
      </c>
      <c r="O20" s="25">
        <v>0</v>
      </c>
      <c r="P20" s="25">
        <f>H20-K20</f>
        <v>-650</v>
      </c>
      <c r="Q20" s="28">
        <v>0</v>
      </c>
      <c r="R20" s="28">
        <v>-650</v>
      </c>
      <c r="S20" s="28">
        <v>0</v>
      </c>
    </row>
    <row r="21" spans="1:20" ht="16.5" customHeight="1" x14ac:dyDescent="0.35">
      <c r="C21" s="12" t="s">
        <v>3</v>
      </c>
      <c r="D21" s="25">
        <v>1.25</v>
      </c>
      <c r="E21" s="25">
        <v>0</v>
      </c>
      <c r="F21" s="25">
        <v>0</v>
      </c>
      <c r="G21" s="12" t="str">
        <f>C21</f>
        <v>(4004) DUES/CNTNUNG MBRS &amp; DIV TRFR</v>
      </c>
      <c r="H21" s="25">
        <v>0</v>
      </c>
      <c r="I21" s="26">
        <v>-1.25</v>
      </c>
      <c r="J21" s="26">
        <v>0</v>
      </c>
      <c r="K21" s="25">
        <v>10</v>
      </c>
      <c r="L21" s="25">
        <v>0</v>
      </c>
      <c r="M21" s="25">
        <f>K21-L21</f>
        <v>10</v>
      </c>
      <c r="N21" s="27">
        <f>IF(L21&lt;&gt;0,IF(M21&lt;&gt;0,(IF(M21&lt;0,IF(L21&lt;0,(M21/L21)*(-1),M21/ABS(L21)),M21/ABS(L21))),0),IF(M21=0,0,(IF(M21&gt;0,1,-1))))</f>
        <v>1</v>
      </c>
      <c r="O21" s="25">
        <v>0</v>
      </c>
      <c r="P21" s="25">
        <f>H21-K21</f>
        <v>-10</v>
      </c>
      <c r="Q21" s="28">
        <v>0</v>
      </c>
      <c r="R21" s="28">
        <v>-10</v>
      </c>
      <c r="S21" s="28">
        <v>0</v>
      </c>
    </row>
    <row r="22" spans="1:20" ht="17.25" customHeight="1" x14ac:dyDescent="0.35">
      <c r="A22" s="37"/>
      <c r="B22" s="37"/>
      <c r="C22" s="11" t="s">
        <v>4</v>
      </c>
      <c r="D22" s="20">
        <v>11169.76</v>
      </c>
      <c r="E22" s="20">
        <v>11166.666666666701</v>
      </c>
      <c r="F22" s="20">
        <v>11492.67</v>
      </c>
      <c r="G22" s="21" t="str">
        <f>C22</f>
        <v>(400) Subtotal Dues</v>
      </c>
      <c r="H22" s="20">
        <v>134000</v>
      </c>
      <c r="I22" s="22">
        <v>-3.0933333332995998</v>
      </c>
      <c r="J22" s="22">
        <v>-2.7701492537011199E-4</v>
      </c>
      <c r="K22" s="20">
        <v>90350.17</v>
      </c>
      <c r="L22" s="20">
        <v>89333.333333333605</v>
      </c>
      <c r="M22" s="20">
        <f>K22-L22</f>
        <v>1016.8366666663933</v>
      </c>
      <c r="N22" s="23">
        <f>IF(L22&lt;&gt;0,IF(M22&lt;&gt;0,(IF(M22&lt;0,IF(L22&lt;0,(M22/L22)*(-1),M22/ABS(L22)),M22/ABS(L22))),0),IF(M22=0,0,(IF(M22&gt;0,1,-1))))</f>
        <v>1.1382499999996906E-2</v>
      </c>
      <c r="O22" s="20">
        <v>93118.31</v>
      </c>
      <c r="P22" s="20">
        <f>H22-K22</f>
        <v>43649.83</v>
      </c>
      <c r="Q22" s="24">
        <v>134000</v>
      </c>
      <c r="R22" s="24">
        <v>-1016.83666666638</v>
      </c>
      <c r="S22" s="24">
        <v>-1.1382499999996701E-2</v>
      </c>
      <c r="T22" s="48"/>
    </row>
    <row r="23" spans="1:20" ht="16.5" customHeight="1" x14ac:dyDescent="0.35">
      <c r="C23" s="12"/>
      <c r="D23" s="25"/>
      <c r="E23" s="25"/>
      <c r="F23" s="25"/>
      <c r="G23" s="12"/>
      <c r="H23" s="25"/>
      <c r="I23" s="25"/>
      <c r="J23" s="25"/>
      <c r="K23" s="25"/>
      <c r="L23" s="25"/>
      <c r="M23" s="25"/>
      <c r="N23" s="19"/>
      <c r="O23" s="25"/>
      <c r="P23" s="25"/>
      <c r="T23" s="15"/>
    </row>
    <row r="24" spans="1:20" ht="16.5" customHeight="1" x14ac:dyDescent="0.35">
      <c r="C24" s="12"/>
      <c r="D24" s="25"/>
      <c r="E24" s="25"/>
      <c r="F24" s="25"/>
      <c r="G24" s="12"/>
      <c r="H24" s="25"/>
      <c r="I24" s="25"/>
      <c r="J24" s="25"/>
      <c r="K24" s="25"/>
      <c r="L24" s="25"/>
      <c r="M24" s="25"/>
      <c r="N24" s="19"/>
      <c r="O24" s="25"/>
      <c r="P24" s="25"/>
      <c r="T24" s="15"/>
    </row>
    <row r="25" spans="1:20" ht="16.5" customHeight="1" x14ac:dyDescent="0.35">
      <c r="C25" s="12"/>
      <c r="D25" s="25"/>
      <c r="E25" s="25"/>
      <c r="F25" s="25"/>
      <c r="G25" s="12"/>
      <c r="H25" s="25"/>
      <c r="I25" s="25"/>
      <c r="J25" s="25"/>
      <c r="K25" s="25"/>
      <c r="L25" s="25"/>
      <c r="M25" s="25"/>
      <c r="N25" s="19"/>
      <c r="O25" s="25"/>
      <c r="P25" s="25"/>
      <c r="T25" s="15"/>
    </row>
    <row r="26" spans="1:20" ht="16.5" customHeight="1" x14ac:dyDescent="0.35">
      <c r="C26" s="12"/>
      <c r="D26" s="25"/>
      <c r="E26" s="25"/>
      <c r="F26" s="25"/>
      <c r="G26" s="12"/>
      <c r="H26" s="25"/>
      <c r="I26" s="25"/>
      <c r="J26" s="25"/>
      <c r="K26" s="25"/>
      <c r="L26" s="25"/>
      <c r="M26" s="25"/>
      <c r="N26" s="19"/>
      <c r="O26" s="25"/>
      <c r="P26" s="25"/>
      <c r="T26" s="15"/>
    </row>
    <row r="27" spans="1:20" ht="16.5" customHeight="1" x14ac:dyDescent="0.35">
      <c r="C27" s="12" t="s">
        <v>5</v>
      </c>
      <c r="D27" s="25">
        <v>1020</v>
      </c>
      <c r="E27" s="25">
        <v>1666.6666666666699</v>
      </c>
      <c r="F27" s="25">
        <v>900</v>
      </c>
      <c r="G27" s="12" t="str">
        <f>C27</f>
        <v>(4142) ADVERTISING/CLASSIFIED</v>
      </c>
      <c r="H27" s="25">
        <v>20000</v>
      </c>
      <c r="I27" s="26">
        <v>646.66666666667004</v>
      </c>
      <c r="J27" s="26">
        <v>0.38800000000000101</v>
      </c>
      <c r="K27" s="25">
        <v>13278.4</v>
      </c>
      <c r="L27" s="25">
        <v>13333.333333333399</v>
      </c>
      <c r="M27" s="25">
        <f>K27-L27</f>
        <v>-54.933333333399787</v>
      </c>
      <c r="N27" s="27">
        <f>IF(L27&lt;&gt;0,IF(M27&lt;&gt;0,(IF(M27&lt;0,IF(L27&lt;0,(M27/L27)*(-1),M27/ABS(L27)),M27/ABS(L27))),0),IF(M27=0,0,(IF(M27&gt;0,1,-1))))</f>
        <v>-4.1200000000049634E-3</v>
      </c>
      <c r="O27" s="25">
        <v>14462.8</v>
      </c>
      <c r="P27" s="25">
        <f>H27-K27</f>
        <v>6721.6</v>
      </c>
      <c r="Q27" s="28">
        <v>20000</v>
      </c>
      <c r="R27" s="28">
        <v>54.933333333359798</v>
      </c>
      <c r="S27" s="28">
        <v>4.1200000000019702E-3</v>
      </c>
      <c r="T27" s="15"/>
    </row>
    <row r="28" spans="1:20" ht="17.25" customHeight="1" x14ac:dyDescent="0.35">
      <c r="A28" s="37"/>
      <c r="B28" s="37"/>
      <c r="C28" s="11" t="s">
        <v>6</v>
      </c>
      <c r="D28" s="20">
        <v>1020</v>
      </c>
      <c r="E28" s="20">
        <v>1666.6666666666699</v>
      </c>
      <c r="F28" s="20">
        <v>900</v>
      </c>
      <c r="G28" s="21" t="str">
        <f>C28</f>
        <v>(414) Subtotal Advertising</v>
      </c>
      <c r="H28" s="20">
        <v>20000</v>
      </c>
      <c r="I28" s="22">
        <v>646.66666666667004</v>
      </c>
      <c r="J28" s="22">
        <v>0.38800000000000101</v>
      </c>
      <c r="K28" s="20">
        <v>13278.4</v>
      </c>
      <c r="L28" s="20">
        <v>13333.333333333399</v>
      </c>
      <c r="M28" s="20">
        <f>K28-L28</f>
        <v>-54.933333333399787</v>
      </c>
      <c r="N28" s="23">
        <f>IF(L28&lt;&gt;0,IF(M28&lt;&gt;0,(IF(M28&lt;0,IF(L28&lt;0,(M28/L28)*(-1),M28/ABS(L28)),M28/ABS(L28))),0),IF(M28=0,0,(IF(M28&gt;0,1,-1))))</f>
        <v>-4.1200000000049634E-3</v>
      </c>
      <c r="O28" s="20">
        <v>14462.8</v>
      </c>
      <c r="P28" s="20">
        <f>H28-K28</f>
        <v>6721.6</v>
      </c>
      <c r="Q28" s="24">
        <v>20000</v>
      </c>
      <c r="R28" s="24">
        <v>54.933333333361603</v>
      </c>
      <c r="S28" s="24">
        <v>4.1200000000021098E-3</v>
      </c>
      <c r="T28" s="48"/>
    </row>
    <row r="29" spans="1:20" ht="16.5" customHeight="1" x14ac:dyDescent="0.35">
      <c r="C29" s="12"/>
      <c r="D29" s="25"/>
      <c r="E29" s="25"/>
      <c r="F29" s="25"/>
      <c r="G29" s="12"/>
      <c r="H29" s="25"/>
      <c r="I29" s="25"/>
      <c r="J29" s="25"/>
      <c r="K29" s="25"/>
      <c r="L29" s="25"/>
      <c r="M29" s="25"/>
      <c r="N29" s="19"/>
      <c r="O29" s="25"/>
      <c r="P29" s="25"/>
      <c r="T29" s="15"/>
    </row>
    <row r="30" spans="1:20" ht="16.5" customHeight="1" x14ac:dyDescent="0.35">
      <c r="C30" s="12" t="s">
        <v>7</v>
      </c>
      <c r="D30" s="25">
        <v>14264</v>
      </c>
      <c r="E30" s="25">
        <v>3400</v>
      </c>
      <c r="F30" s="25">
        <v>0</v>
      </c>
      <c r="G30" s="12" t="str">
        <f>C30</f>
        <v>(4200) REGISTRATION FEES</v>
      </c>
      <c r="H30" s="25">
        <v>144300</v>
      </c>
      <c r="I30" s="26">
        <v>-10864</v>
      </c>
      <c r="J30" s="26">
        <v>-3.1952941176470602</v>
      </c>
      <c r="K30" s="25">
        <v>131981</v>
      </c>
      <c r="L30" s="25">
        <v>127200</v>
      </c>
      <c r="M30" s="25">
        <f>K30-L30</f>
        <v>4781</v>
      </c>
      <c r="N30" s="27">
        <f>IF(L30&lt;&gt;0,IF(M30&lt;&gt;0,(IF(M30&lt;0,IF(L30&lt;0,(M30/L30)*(-1),M30/ABS(L30)),M30/ABS(L30))),0),IF(M30=0,0,(IF(M30&gt;0,1,-1))))</f>
        <v>3.7586477987421381E-2</v>
      </c>
      <c r="O30" s="25">
        <v>120309</v>
      </c>
      <c r="P30" s="25">
        <f>H30-K30</f>
        <v>12319</v>
      </c>
      <c r="Q30" s="28">
        <v>144300</v>
      </c>
      <c r="R30" s="28">
        <v>-4781</v>
      </c>
      <c r="S30" s="28">
        <v>-3.7586477987421402E-2</v>
      </c>
      <c r="T30" s="15"/>
    </row>
    <row r="31" spans="1:20" ht="17.25" customHeight="1" x14ac:dyDescent="0.35">
      <c r="A31" s="37"/>
      <c r="B31" s="37"/>
      <c r="C31" s="11" t="s">
        <v>8</v>
      </c>
      <c r="D31" s="20">
        <v>14264</v>
      </c>
      <c r="E31" s="20">
        <v>3400</v>
      </c>
      <c r="F31" s="20">
        <v>0</v>
      </c>
      <c r="G31" s="21" t="str">
        <f>C31</f>
        <v>(420) Subtotal Meetings and Conferences</v>
      </c>
      <c r="H31" s="20">
        <v>144300</v>
      </c>
      <c r="I31" s="22">
        <v>-10864</v>
      </c>
      <c r="J31" s="22">
        <v>-3.1952941176470602</v>
      </c>
      <c r="K31" s="20">
        <v>131981</v>
      </c>
      <c r="L31" s="20">
        <v>127200</v>
      </c>
      <c r="M31" s="20">
        <f>K31-L31</f>
        <v>4781</v>
      </c>
      <c r="N31" s="23">
        <f>IF(L31&lt;&gt;0,IF(M31&lt;&gt;0,(IF(M31&lt;0,IF(L31&lt;0,(M31/L31)*(-1),M31/ABS(L31)),M31/ABS(L31))),0),IF(M31=0,0,(IF(M31&gt;0,1,-1))))</f>
        <v>3.7586477987421381E-2</v>
      </c>
      <c r="O31" s="20">
        <v>120309</v>
      </c>
      <c r="P31" s="20">
        <f>H31-K31</f>
        <v>12319</v>
      </c>
      <c r="Q31" s="24">
        <v>144300</v>
      </c>
      <c r="R31" s="24">
        <v>-4781</v>
      </c>
      <c r="S31" s="24">
        <v>-3.7586477987421402E-2</v>
      </c>
      <c r="T31" s="48"/>
    </row>
    <row r="32" spans="1:20" ht="16.5" customHeight="1" x14ac:dyDescent="0.35">
      <c r="C32" s="12"/>
      <c r="D32" s="25"/>
      <c r="E32" s="25"/>
      <c r="F32" s="25"/>
      <c r="G32" s="12"/>
      <c r="H32" s="25"/>
      <c r="I32" s="25"/>
      <c r="J32" s="25"/>
      <c r="K32" s="25"/>
      <c r="L32" s="25"/>
      <c r="M32" s="25"/>
      <c r="N32" s="19"/>
      <c r="O32" s="25"/>
      <c r="P32" s="25"/>
      <c r="T32" s="15"/>
    </row>
    <row r="33" spans="1:20" ht="16.5" customHeight="1" x14ac:dyDescent="0.35">
      <c r="C33" s="12"/>
      <c r="D33" s="25"/>
      <c r="E33" s="25"/>
      <c r="F33" s="25"/>
      <c r="G33" s="12"/>
      <c r="H33" s="25"/>
      <c r="I33" s="25"/>
      <c r="J33" s="25"/>
      <c r="K33" s="25"/>
      <c r="L33" s="25"/>
      <c r="M33" s="25"/>
      <c r="N33" s="19"/>
      <c r="O33" s="25"/>
      <c r="P33" s="25"/>
      <c r="T33" s="15"/>
    </row>
    <row r="34" spans="1:20" ht="16.5" customHeight="1" x14ac:dyDescent="0.35">
      <c r="C34" s="12" t="s">
        <v>9</v>
      </c>
      <c r="D34" s="25">
        <v>0</v>
      </c>
      <c r="E34" s="25">
        <v>166.666666666667</v>
      </c>
      <c r="F34" s="25">
        <v>3020</v>
      </c>
      <c r="G34" s="12" t="str">
        <f>C34</f>
        <v>(4400) DONATIONS/HONORARIA</v>
      </c>
      <c r="H34" s="25">
        <v>14000</v>
      </c>
      <c r="I34" s="26">
        <v>166.666666666667</v>
      </c>
      <c r="J34" s="26">
        <v>1</v>
      </c>
      <c r="K34" s="25">
        <v>6320</v>
      </c>
      <c r="L34" s="25">
        <v>6333.3333333333403</v>
      </c>
      <c r="M34" s="25">
        <f>K34-L34</f>
        <v>-13.333333333340306</v>
      </c>
      <c r="N34" s="27">
        <f>IF(L34&lt;&gt;0,IF(M34&lt;&gt;0,(IF(M34&lt;0,IF(L34&lt;0,(M34/L34)*(-1),M34/ABS(L34)),M34/ABS(L34))),0),IF(M34=0,0,(IF(M34&gt;0,1,-1))))</f>
        <v>-2.1052631578958353E-3</v>
      </c>
      <c r="O34" s="25">
        <v>18975.080000000002</v>
      </c>
      <c r="P34" s="25">
        <f>H34-K34</f>
        <v>7680</v>
      </c>
      <c r="Q34" s="28">
        <v>14000</v>
      </c>
      <c r="R34" s="28">
        <v>13.3333333333358</v>
      </c>
      <c r="S34" s="28">
        <v>2.1052631578951202E-3</v>
      </c>
      <c r="T34" s="15"/>
    </row>
    <row r="35" spans="1:20" ht="16.5" customHeight="1" x14ac:dyDescent="0.35">
      <c r="C35" s="12" t="s">
        <v>10</v>
      </c>
      <c r="D35" s="25">
        <v>0</v>
      </c>
      <c r="E35" s="25">
        <v>158.333333333333</v>
      </c>
      <c r="F35" s="25">
        <v>0</v>
      </c>
      <c r="G35" s="12" t="str">
        <f>C35</f>
        <v>(4421) ROYALTIES</v>
      </c>
      <c r="H35" s="25">
        <v>11900</v>
      </c>
      <c r="I35" s="26">
        <v>158.333333333333</v>
      </c>
      <c r="J35" s="26">
        <v>1</v>
      </c>
      <c r="K35" s="25">
        <v>1859.33</v>
      </c>
      <c r="L35" s="25">
        <v>2266.6666666666601</v>
      </c>
      <c r="M35" s="25">
        <f>K35-L35</f>
        <v>-407.33666666666022</v>
      </c>
      <c r="N35" s="27">
        <f>IF(L35&lt;&gt;0,IF(M35&lt;&gt;0,(IF(M35&lt;0,IF(L35&lt;0,(M35/L35)*(-1),M35/ABS(L35)),M35/ABS(L35))),0),IF(M35=0,0,(IF(M35&gt;0,1,-1))))</f>
        <v>-0.17970735294117415</v>
      </c>
      <c r="O35" s="25">
        <v>1526.39</v>
      </c>
      <c r="P35" s="25">
        <f>H35-K35</f>
        <v>10040.67</v>
      </c>
      <c r="Q35" s="28">
        <v>11900</v>
      </c>
      <c r="R35" s="28">
        <v>407.33666666666397</v>
      </c>
      <c r="S35" s="28">
        <v>0.17970735294117601</v>
      </c>
    </row>
    <row r="36" spans="1:20" ht="17.25" customHeight="1" x14ac:dyDescent="0.35">
      <c r="A36" s="37"/>
      <c r="B36" s="37"/>
      <c r="C36" s="11" t="s">
        <v>11</v>
      </c>
      <c r="D36" s="20">
        <v>0</v>
      </c>
      <c r="E36" s="20">
        <v>325</v>
      </c>
      <c r="F36" s="20">
        <v>3020</v>
      </c>
      <c r="G36" s="21" t="str">
        <f>C36</f>
        <v>(440) Subtotal Misc.</v>
      </c>
      <c r="H36" s="20">
        <v>25900</v>
      </c>
      <c r="I36" s="22">
        <v>325</v>
      </c>
      <c r="J36" s="22">
        <v>1</v>
      </c>
      <c r="K36" s="20">
        <v>8179.33</v>
      </c>
      <c r="L36" s="20">
        <v>8600</v>
      </c>
      <c r="M36" s="20">
        <f>K36-L36</f>
        <v>-420.67000000000007</v>
      </c>
      <c r="N36" s="23">
        <f>IF(L36&lt;&gt;0,IF(M36&lt;&gt;0,(IF(M36&lt;0,IF(L36&lt;0,(M36/L36)*(-1),M36/ABS(L36)),M36/ABS(L36))),0),IF(M36=0,0,(IF(M36&gt;0,1,-1))))</f>
        <v>-4.8915116279069776E-2</v>
      </c>
      <c r="O36" s="20">
        <v>20501.47</v>
      </c>
      <c r="P36" s="20">
        <f>H36-K36</f>
        <v>17720.669999999998</v>
      </c>
      <c r="Q36" s="24">
        <v>25900</v>
      </c>
      <c r="R36" s="24">
        <v>420.67</v>
      </c>
      <c r="S36" s="24">
        <v>4.8915116279069797E-2</v>
      </c>
      <c r="T36" s="48"/>
    </row>
    <row r="37" spans="1:20" ht="16.5" customHeight="1" x14ac:dyDescent="0.35">
      <c r="C37" s="12"/>
      <c r="D37" s="25"/>
      <c r="E37" s="25"/>
      <c r="F37" s="25"/>
      <c r="G37" s="12"/>
      <c r="H37" s="25"/>
      <c r="I37" s="25"/>
      <c r="J37" s="25"/>
      <c r="K37" s="25"/>
      <c r="L37" s="25"/>
      <c r="M37" s="25"/>
      <c r="N37" s="19"/>
      <c r="O37" s="25"/>
      <c r="P37" s="25"/>
      <c r="T37" s="15"/>
    </row>
    <row r="38" spans="1:20" ht="17.25" customHeight="1" x14ac:dyDescent="0.35">
      <c r="A38" s="37"/>
      <c r="B38" s="37"/>
      <c r="C38" s="11" t="s">
        <v>12</v>
      </c>
      <c r="D38" s="20">
        <v>26453.759999999998</v>
      </c>
      <c r="E38" s="20">
        <v>16558.333333333401</v>
      </c>
      <c r="F38" s="20">
        <v>15412.67</v>
      </c>
      <c r="G38" s="21" t="s">
        <v>70</v>
      </c>
      <c r="H38" s="20">
        <v>324200</v>
      </c>
      <c r="I38" s="22">
        <v>-9895.4266666666299</v>
      </c>
      <c r="J38" s="22">
        <v>-0.59761006542526096</v>
      </c>
      <c r="K38" s="20">
        <v>243788.9</v>
      </c>
      <c r="L38" s="20">
        <v>238466.66666666701</v>
      </c>
      <c r="M38" s="20">
        <f>K38-L38</f>
        <v>5322.233333332988</v>
      </c>
      <c r="N38" s="23">
        <f>IF(L38&lt;&gt;0,IF(M38&lt;&gt;0,(IF(M38&lt;0,IF(L38&lt;0,(M38/L38)*(-1),M38/ABS(L38)),M38/ABS(L38))),0),IF(M38=0,0,(IF(M38&gt;0,1,-1))))</f>
        <v>2.2318563041653538E-2</v>
      </c>
      <c r="O38" s="20">
        <v>248391.58</v>
      </c>
      <c r="P38" s="20">
        <f>H38-K38</f>
        <v>80411.100000000006</v>
      </c>
      <c r="Q38" s="24">
        <v>324200</v>
      </c>
      <c r="R38" s="24">
        <v>-5322.2333333330198</v>
      </c>
      <c r="S38" s="24">
        <v>-2.2318563041653701E-2</v>
      </c>
      <c r="T38" s="48"/>
    </row>
    <row r="39" spans="1:20" ht="16.5" customHeight="1" x14ac:dyDescent="0.35">
      <c r="C39" s="12"/>
      <c r="D39" s="25"/>
      <c r="E39" s="25"/>
      <c r="F39" s="25"/>
      <c r="G39" s="12"/>
      <c r="H39" s="25"/>
      <c r="I39" s="25"/>
      <c r="J39" s="25"/>
      <c r="K39" s="25"/>
      <c r="L39" s="25"/>
      <c r="M39" s="25"/>
      <c r="N39" s="19"/>
      <c r="O39" s="25"/>
      <c r="P39" s="25"/>
      <c r="T39" s="15"/>
    </row>
    <row r="40" spans="1:20" ht="16.5" customHeight="1" x14ac:dyDescent="0.35">
      <c r="C40" s="12" t="s">
        <v>13</v>
      </c>
      <c r="D40" s="25">
        <v>12018.69</v>
      </c>
      <c r="E40" s="25">
        <v>12449.6282868526</v>
      </c>
      <c r="F40" s="25">
        <v>11221.92</v>
      </c>
      <c r="G40" s="12" t="str">
        <f>C40</f>
        <v>(5000) SALARIES &amp; WAGES</v>
      </c>
      <c r="H40" s="25">
        <v>148802.70000000001</v>
      </c>
      <c r="I40" s="26">
        <v>430.93828685259899</v>
      </c>
      <c r="J40" s="26">
        <v>3.4614550484827797E-2</v>
      </c>
      <c r="K40" s="25">
        <v>98438.88</v>
      </c>
      <c r="L40" s="25">
        <v>97225.668525896399</v>
      </c>
      <c r="M40" s="25">
        <f>L40-K40</f>
        <v>-1213.2114741036057</v>
      </c>
      <c r="N40" s="27">
        <f>IF(L40&lt;&gt;0,IF(M40&lt;&gt;0,(IF(M40&lt;0,IF(L40&lt;0,(M40/L40)*(-1),M40/ABS(L40)),M40/ABS(L40))),0),IF(M40=0,0,(IF(M40&gt;0,1,-1))))</f>
        <v>-1.2478304263657107E-2</v>
      </c>
      <c r="O40" s="25">
        <v>84023.29</v>
      </c>
      <c r="P40" s="25">
        <f>H40-K40</f>
        <v>50363.820000000007</v>
      </c>
      <c r="Q40" s="28">
        <v>148802.70000000001</v>
      </c>
      <c r="R40" s="28">
        <v>-1213.21147410361</v>
      </c>
      <c r="S40" s="28">
        <v>-1.24783042636571E-2</v>
      </c>
      <c r="T40" s="15"/>
    </row>
    <row r="41" spans="1:20" ht="16.5" customHeight="1" x14ac:dyDescent="0.35">
      <c r="C41" s="12" t="s">
        <v>14</v>
      </c>
      <c r="D41" s="25">
        <v>4702.18</v>
      </c>
      <c r="E41" s="25">
        <v>3921.4133310188599</v>
      </c>
      <c r="F41" s="25">
        <v>3787.41</v>
      </c>
      <c r="G41" s="12" t="str">
        <f>C41</f>
        <v>(5010) EMPLOYEE BENEFITS</v>
      </c>
      <c r="H41" s="25">
        <v>46870.226004082499</v>
      </c>
      <c r="I41" s="26">
        <v>-780.76666898114001</v>
      </c>
      <c r="J41" s="26">
        <v>-0.199103385201754</v>
      </c>
      <c r="K41" s="25">
        <v>32215.21</v>
      </c>
      <c r="L41" s="25">
        <v>30624.370775575801</v>
      </c>
      <c r="M41" s="25">
        <f>L41-K41</f>
        <v>-1590.8392244241986</v>
      </c>
      <c r="N41" s="27">
        <f>IF(L41&lt;&gt;0,IF(M41&lt;&gt;0,(IF(M41&lt;0,IF(L41&lt;0,(M41/L41)*(-1),M41/ABS(L41)),M41/ABS(L41))),0),IF(M41=0,0,(IF(M41&gt;0,1,-1))))</f>
        <v>-5.1946837898558834E-2</v>
      </c>
      <c r="O41" s="25">
        <v>27727.73</v>
      </c>
      <c r="P41" s="25">
        <f>H41-K41</f>
        <v>14655.016004082499</v>
      </c>
      <c r="Q41" s="28">
        <v>46870.226004082499</v>
      </c>
      <c r="R41" s="28">
        <v>-1590.83922442417</v>
      </c>
      <c r="S41" s="28">
        <v>-5.1946837898558001E-2</v>
      </c>
    </row>
    <row r="42" spans="1:20" ht="16.5" customHeight="1" x14ac:dyDescent="0.35">
      <c r="C42" s="12" t="s">
        <v>15</v>
      </c>
      <c r="D42" s="25">
        <v>0</v>
      </c>
      <c r="E42" s="25">
        <v>0</v>
      </c>
      <c r="F42" s="25">
        <v>0</v>
      </c>
      <c r="G42" s="12" t="str">
        <f>C42</f>
        <v>(5016) PROFESSIONAL MEMBERSHIPS</v>
      </c>
      <c r="H42" s="25">
        <v>0</v>
      </c>
      <c r="I42" s="26">
        <v>0</v>
      </c>
      <c r="J42" s="26">
        <v>0</v>
      </c>
      <c r="K42" s="25">
        <v>156.9</v>
      </c>
      <c r="L42" s="25">
        <v>0</v>
      </c>
      <c r="M42" s="25">
        <f>L42-K42</f>
        <v>-156.9</v>
      </c>
      <c r="N42" s="27">
        <f>IF(L42&lt;&gt;0,IF(M42&lt;&gt;0,(IF(M42&lt;0,IF(L42&lt;0,(M42/L42)*(-1),M42/ABS(L42)),M42/ABS(L42))),0),IF(M42=0,0,(IF(M42&gt;0,1,-1))))</f>
        <v>-1</v>
      </c>
      <c r="O42" s="25">
        <v>156.9</v>
      </c>
      <c r="P42" s="25">
        <f>H42-K42</f>
        <v>-156.9</v>
      </c>
      <c r="Q42" s="28">
        <v>0</v>
      </c>
      <c r="R42" s="28">
        <v>-156.9</v>
      </c>
      <c r="S42" s="28">
        <v>0</v>
      </c>
    </row>
    <row r="43" spans="1:20" ht="17.25" customHeight="1" x14ac:dyDescent="0.35">
      <c r="A43" s="37"/>
      <c r="B43" s="37"/>
      <c r="C43" s="11" t="s">
        <v>16</v>
      </c>
      <c r="D43" s="20">
        <v>16720.87</v>
      </c>
      <c r="E43" s="20">
        <v>16371.0416178715</v>
      </c>
      <c r="F43" s="20">
        <v>15009.33</v>
      </c>
      <c r="G43" s="21" t="str">
        <f>C43</f>
        <v>(500) Payroll &amp; Related Expenses</v>
      </c>
      <c r="H43" s="20">
        <v>195672.92600408199</v>
      </c>
      <c r="I43" s="22">
        <v>-349.82838212854398</v>
      </c>
      <c r="J43" s="22">
        <v>-2.1368730853793299E-2</v>
      </c>
      <c r="K43" s="20">
        <v>130810.99</v>
      </c>
      <c r="L43" s="20">
        <v>127850.039301472</v>
      </c>
      <c r="M43" s="20">
        <f>L43-K43</f>
        <v>-2960.9506985280022</v>
      </c>
      <c r="N43" s="23">
        <f>IF(L43&lt;&gt;0,IF(M43&lt;&gt;0,(IF(M43&lt;0,IF(L43&lt;0,(M43/L43)*(-1),M43/ABS(L43)),M43/ABS(L43))),0),IF(M43=0,0,(IF(M43&gt;0,1,-1))))</f>
        <v>-2.3159560331037859E-2</v>
      </c>
      <c r="O43" s="20">
        <v>111907.92</v>
      </c>
      <c r="P43" s="20">
        <f>H43-K43</f>
        <v>64861.936004081988</v>
      </c>
      <c r="Q43" s="24">
        <v>195672.92600408199</v>
      </c>
      <c r="R43" s="24">
        <v>-2960.9506985277699</v>
      </c>
      <c r="S43" s="24">
        <v>-2.3159560331036E-2</v>
      </c>
      <c r="T43" s="48"/>
    </row>
    <row r="44" spans="1:20" ht="16.5" customHeight="1" x14ac:dyDescent="0.35">
      <c r="C44" s="12"/>
      <c r="D44" s="25"/>
      <c r="E44" s="25"/>
      <c r="F44" s="25"/>
      <c r="G44" s="12"/>
      <c r="H44" s="25"/>
      <c r="I44" s="25"/>
      <c r="J44" s="25"/>
      <c r="K44" s="25"/>
      <c r="L44" s="25"/>
      <c r="M44" s="25"/>
      <c r="N44" s="19"/>
      <c r="O44" s="25"/>
      <c r="P44" s="25"/>
      <c r="T44" s="15"/>
    </row>
    <row r="45" spans="1:20" ht="16.5" customHeight="1" x14ac:dyDescent="0.35">
      <c r="C45" s="12" t="s">
        <v>17</v>
      </c>
      <c r="D45" s="25">
        <v>534</v>
      </c>
      <c r="E45" s="25">
        <v>479.33333333333297</v>
      </c>
      <c r="F45" s="25">
        <v>503.62</v>
      </c>
      <c r="G45" s="12" t="str">
        <f>C45</f>
        <v>(5122) BANK S/C</v>
      </c>
      <c r="H45" s="25">
        <v>8602</v>
      </c>
      <c r="I45" s="26">
        <v>-54.666666666666799</v>
      </c>
      <c r="J45" s="26">
        <v>-0.114047287899861</v>
      </c>
      <c r="K45" s="25">
        <v>5579.16</v>
      </c>
      <c r="L45" s="25">
        <v>6684.6666666666597</v>
      </c>
      <c r="M45" s="25">
        <f>L45-K45</f>
        <v>1105.5066666666598</v>
      </c>
      <c r="N45" s="27">
        <f>IF(L45&lt;&gt;0,IF(M45&lt;&gt;0,(IF(M45&lt;0,IF(L45&lt;0,(M45/L45)*(-1),M45/ABS(L45)),M45/ABS(L45))),0),IF(M45=0,0,(IF(M45&gt;0,1,-1))))</f>
        <v>0.16537947541637493</v>
      </c>
      <c r="O45" s="25">
        <v>5423.5</v>
      </c>
      <c r="P45" s="25">
        <f>H45-K45</f>
        <v>3022.84</v>
      </c>
      <c r="Q45" s="28">
        <v>8602</v>
      </c>
      <c r="R45" s="28">
        <v>1105.5066666666601</v>
      </c>
      <c r="S45" s="28">
        <v>0.16537947541637599</v>
      </c>
      <c r="T45" s="15"/>
    </row>
    <row r="46" spans="1:20" ht="16.5" customHeight="1" x14ac:dyDescent="0.35">
      <c r="C46" s="12" t="s">
        <v>18</v>
      </c>
      <c r="D46" s="25">
        <v>0</v>
      </c>
      <c r="E46" s="25">
        <v>0</v>
      </c>
      <c r="F46" s="25">
        <v>0</v>
      </c>
      <c r="G46" s="12" t="str">
        <f>C46</f>
        <v>(5150) MESSENGER SERVICE</v>
      </c>
      <c r="H46" s="25">
        <v>300</v>
      </c>
      <c r="I46" s="26">
        <v>0</v>
      </c>
      <c r="J46" s="26">
        <v>0</v>
      </c>
      <c r="K46" s="25">
        <v>601.38</v>
      </c>
      <c r="L46" s="25">
        <v>0</v>
      </c>
      <c r="M46" s="25">
        <f>L46-K46</f>
        <v>-601.38</v>
      </c>
      <c r="N46" s="27">
        <f>IF(L46&lt;&gt;0,IF(M46&lt;&gt;0,(IF(M46&lt;0,IF(L46&lt;0,(M46/L46)*(-1),M46/ABS(L46)),M46/ABS(L46))),0),IF(M46=0,0,(IF(M46&gt;0,1,-1))))</f>
        <v>-1</v>
      </c>
      <c r="O46" s="25">
        <v>0</v>
      </c>
      <c r="P46" s="25">
        <f>H46-K46</f>
        <v>-301.38</v>
      </c>
      <c r="Q46" s="28">
        <v>300</v>
      </c>
      <c r="R46" s="28">
        <v>-601.38</v>
      </c>
      <c r="S46" s="28">
        <v>0</v>
      </c>
    </row>
    <row r="47" spans="1:20" ht="17.25" customHeight="1" x14ac:dyDescent="0.35">
      <c r="A47" s="37"/>
      <c r="B47" s="37"/>
      <c r="C47" s="11" t="s">
        <v>19</v>
      </c>
      <c r="D47" s="20">
        <v>534</v>
      </c>
      <c r="E47" s="20">
        <v>479.33333333333297</v>
      </c>
      <c r="F47" s="20">
        <v>503.62</v>
      </c>
      <c r="G47" s="21" t="str">
        <f>C47</f>
        <v>(510) Outside Services</v>
      </c>
      <c r="H47" s="20">
        <v>8902</v>
      </c>
      <c r="I47" s="22">
        <v>-54.666666666666799</v>
      </c>
      <c r="J47" s="22">
        <v>-0.114047287899861</v>
      </c>
      <c r="K47" s="20">
        <v>6180.54</v>
      </c>
      <c r="L47" s="20">
        <v>6684.6666666666597</v>
      </c>
      <c r="M47" s="20">
        <f>L47-K47</f>
        <v>504.12666666665973</v>
      </c>
      <c r="N47" s="23">
        <f>IF(L47&lt;&gt;0,IF(M47&lt;&gt;0,(IF(M47&lt;0,IF(L47&lt;0,(M47/L47)*(-1),M47/ABS(L47)),M47/ABS(L47))),0),IF(M47=0,0,(IF(M47&gt;0,1,-1))))</f>
        <v>7.5415378478108142E-2</v>
      </c>
      <c r="O47" s="20">
        <v>5423.5</v>
      </c>
      <c r="P47" s="20">
        <f>H47-K47</f>
        <v>2721.46</v>
      </c>
      <c r="Q47" s="24">
        <v>8902</v>
      </c>
      <c r="R47" s="24">
        <v>504.12666666666303</v>
      </c>
      <c r="S47" s="24">
        <v>7.5415378478108697E-2</v>
      </c>
      <c r="T47" s="48"/>
    </row>
    <row r="48" spans="1:20" ht="16.5" customHeight="1" x14ac:dyDescent="0.35">
      <c r="C48" s="12"/>
      <c r="D48" s="25"/>
      <c r="E48" s="25"/>
      <c r="F48" s="25"/>
      <c r="G48" s="12"/>
      <c r="H48" s="25"/>
      <c r="I48" s="25"/>
      <c r="J48" s="25"/>
      <c r="K48" s="25"/>
      <c r="L48" s="25"/>
      <c r="M48" s="25"/>
      <c r="N48" s="19"/>
      <c r="O48" s="25"/>
      <c r="P48" s="25"/>
      <c r="T48" s="15"/>
    </row>
    <row r="49" spans="1:20" ht="16.5" customHeight="1" x14ac:dyDescent="0.35">
      <c r="C49" s="12" t="s">
        <v>20</v>
      </c>
      <c r="D49" s="25">
        <v>0</v>
      </c>
      <c r="E49" s="25">
        <v>0</v>
      </c>
      <c r="F49" s="25">
        <v>0</v>
      </c>
      <c r="G49" s="12" t="str">
        <f>C49</f>
        <v>(5210) TRANSPORTATION</v>
      </c>
      <c r="H49" s="25">
        <v>3300</v>
      </c>
      <c r="I49" s="26">
        <v>0</v>
      </c>
      <c r="J49" s="26">
        <v>0</v>
      </c>
      <c r="K49" s="25">
        <v>1889.77</v>
      </c>
      <c r="L49" s="25">
        <v>3300</v>
      </c>
      <c r="M49" s="25">
        <f>L49-K49</f>
        <v>1410.23</v>
      </c>
      <c r="N49" s="27">
        <f>IF(L49&lt;&gt;0,IF(M49&lt;&gt;0,(IF(M49&lt;0,IF(L49&lt;0,(M49/L49)*(-1),M49/ABS(L49)),M49/ABS(L49))),0),IF(M49=0,0,(IF(M49&gt;0,1,-1))))</f>
        <v>0.42734242424242425</v>
      </c>
      <c r="O49" s="25">
        <v>2668.1</v>
      </c>
      <c r="P49" s="25">
        <f>H49-K49</f>
        <v>1410.23</v>
      </c>
      <c r="Q49" s="28">
        <v>3300</v>
      </c>
      <c r="R49" s="28">
        <v>1410.23</v>
      </c>
      <c r="S49" s="28">
        <v>0.42734242424242402</v>
      </c>
      <c r="T49" s="15"/>
    </row>
    <row r="50" spans="1:20" ht="16.5" customHeight="1" x14ac:dyDescent="0.35">
      <c r="C50" s="12" t="s">
        <v>21</v>
      </c>
      <c r="D50" s="25">
        <v>968.58</v>
      </c>
      <c r="E50" s="25">
        <v>0</v>
      </c>
      <c r="F50" s="25">
        <v>482.79</v>
      </c>
      <c r="G50" s="12" t="str">
        <f>C50</f>
        <v>(5212) LODGING &amp; MEALS</v>
      </c>
      <c r="H50" s="25">
        <v>4000</v>
      </c>
      <c r="I50" s="26">
        <v>-968.58</v>
      </c>
      <c r="J50" s="26">
        <v>0</v>
      </c>
      <c r="K50" s="25">
        <v>1721.52</v>
      </c>
      <c r="L50" s="25">
        <v>3850</v>
      </c>
      <c r="M50" s="25">
        <f>L50-K50</f>
        <v>2128.48</v>
      </c>
      <c r="N50" s="27">
        <f>IF(L50&lt;&gt;0,IF(M50&lt;&gt;0,(IF(M50&lt;0,IF(L50&lt;0,(M50/L50)*(-1),M50/ABS(L50)),M50/ABS(L50))),0),IF(M50=0,0,(IF(M50&gt;0,1,-1))))</f>
        <v>0.55285194805194804</v>
      </c>
      <c r="O50" s="25">
        <v>3469.16</v>
      </c>
      <c r="P50" s="25">
        <f>H50-K50</f>
        <v>2278.48</v>
      </c>
      <c r="Q50" s="28">
        <v>4000</v>
      </c>
      <c r="R50" s="28">
        <v>2128.48</v>
      </c>
      <c r="S50" s="28">
        <v>0.55285194805194804</v>
      </c>
    </row>
    <row r="51" spans="1:20" ht="16.5" customHeight="1" x14ac:dyDescent="0.35">
      <c r="C51" s="12" t="s">
        <v>22</v>
      </c>
      <c r="D51" s="25">
        <v>0</v>
      </c>
      <c r="E51" s="25">
        <v>0</v>
      </c>
      <c r="F51" s="25">
        <v>1990</v>
      </c>
      <c r="G51" s="12" t="str">
        <f>C51</f>
        <v>(5216) BUSINESS MEETINGS</v>
      </c>
      <c r="H51" s="25">
        <v>2260</v>
      </c>
      <c r="I51" s="26">
        <v>0</v>
      </c>
      <c r="J51" s="26">
        <v>0</v>
      </c>
      <c r="K51" s="25">
        <v>0</v>
      </c>
      <c r="L51" s="25">
        <v>2260</v>
      </c>
      <c r="M51" s="25">
        <f>L51-K51</f>
        <v>2260</v>
      </c>
      <c r="N51" s="27">
        <f>IF(L51&lt;&gt;0,IF(M51&lt;&gt;0,(IF(M51&lt;0,IF(L51&lt;0,(M51/L51)*(-1),M51/ABS(L51)),M51/ABS(L51))),0),IF(M51=0,0,(IF(M51&gt;0,1,-1))))</f>
        <v>1</v>
      </c>
      <c r="O51" s="25">
        <v>3980</v>
      </c>
      <c r="P51" s="25">
        <f>H51-K51</f>
        <v>2260</v>
      </c>
      <c r="Q51" s="28">
        <v>2260</v>
      </c>
      <c r="R51" s="28">
        <v>2260</v>
      </c>
      <c r="S51" s="28">
        <v>1</v>
      </c>
    </row>
    <row r="52" spans="1:20" ht="17.25" customHeight="1" x14ac:dyDescent="0.35">
      <c r="A52" s="37"/>
      <c r="B52" s="37"/>
      <c r="C52" s="11" t="s">
        <v>23</v>
      </c>
      <c r="D52" s="20">
        <v>968.58</v>
      </c>
      <c r="E52" s="20">
        <v>0</v>
      </c>
      <c r="F52" s="20">
        <v>2472.79</v>
      </c>
      <c r="G52" s="21" t="str">
        <f>C52</f>
        <v>(520) Travel and Related Expenses</v>
      </c>
      <c r="H52" s="20">
        <v>9560</v>
      </c>
      <c r="I52" s="22">
        <v>-968.58</v>
      </c>
      <c r="J52" s="22">
        <v>0</v>
      </c>
      <c r="K52" s="20">
        <v>3611.29</v>
      </c>
      <c r="L52" s="20">
        <v>9410</v>
      </c>
      <c r="M52" s="20">
        <f>L52-K52</f>
        <v>5798.71</v>
      </c>
      <c r="N52" s="23">
        <f>IF(L52&lt;&gt;0,IF(M52&lt;&gt;0,(IF(M52&lt;0,IF(L52&lt;0,(M52/L52)*(-1),M52/ABS(L52)),M52/ABS(L52))),0),IF(M52=0,0,(IF(M52&gt;0,1,-1))))</f>
        <v>0.61622848034006372</v>
      </c>
      <c r="O52" s="20">
        <v>10117.26</v>
      </c>
      <c r="P52" s="20">
        <f>H52-K52</f>
        <v>5948.71</v>
      </c>
      <c r="Q52" s="24">
        <v>9560</v>
      </c>
      <c r="R52" s="24">
        <v>5798.71</v>
      </c>
      <c r="S52" s="24">
        <v>0.61622848034006406</v>
      </c>
      <c r="T52" s="48"/>
    </row>
    <row r="53" spans="1:20" ht="16.5" customHeight="1" x14ac:dyDescent="0.35">
      <c r="C53" s="12"/>
      <c r="D53" s="25"/>
      <c r="E53" s="25"/>
      <c r="F53" s="25"/>
      <c r="G53" s="12"/>
      <c r="H53" s="25"/>
      <c r="I53" s="25"/>
      <c r="J53" s="25"/>
      <c r="K53" s="25"/>
      <c r="L53" s="25"/>
      <c r="M53" s="25"/>
      <c r="N53" s="19"/>
      <c r="O53" s="25"/>
      <c r="P53" s="25"/>
      <c r="T53" s="15"/>
    </row>
    <row r="54" spans="1:20" ht="16.5" customHeight="1" x14ac:dyDescent="0.35">
      <c r="C54" s="12" t="s">
        <v>24</v>
      </c>
      <c r="D54" s="25">
        <v>0</v>
      </c>
      <c r="E54" s="25">
        <v>0</v>
      </c>
      <c r="F54" s="25">
        <v>0</v>
      </c>
      <c r="G54" s="12" t="str">
        <f t="shared" ref="G54:G61" si="0">C54</f>
        <v>(5301) CONFERENCE EQUIPMENT RENTAL</v>
      </c>
      <c r="H54" s="25">
        <v>0</v>
      </c>
      <c r="I54" s="26">
        <v>0</v>
      </c>
      <c r="J54" s="26">
        <v>0</v>
      </c>
      <c r="K54" s="25">
        <v>2467.9899999999998</v>
      </c>
      <c r="L54" s="25">
        <v>0</v>
      </c>
      <c r="M54" s="25">
        <f t="shared" ref="M54:M61" si="1">L54-K54</f>
        <v>-2467.9899999999998</v>
      </c>
      <c r="N54" s="27">
        <f t="shared" ref="N54:N61" si="2">IF(L54&lt;&gt;0,IF(M54&lt;&gt;0,(IF(M54&lt;0,IF(L54&lt;0,(M54/L54)*(-1),M54/ABS(L54)),M54/ABS(L54))),0),IF(M54=0,0,(IF(M54&gt;0,1,-1))))</f>
        <v>-1</v>
      </c>
      <c r="O54" s="25">
        <v>0</v>
      </c>
      <c r="P54" s="25">
        <f t="shared" ref="P54:P61" si="3">H54-K54</f>
        <v>-2467.9899999999998</v>
      </c>
      <c r="Q54" s="28">
        <v>0</v>
      </c>
      <c r="R54" s="28">
        <v>-2467.9899999999998</v>
      </c>
      <c r="S54" s="28">
        <v>0</v>
      </c>
      <c r="T54" s="15"/>
    </row>
    <row r="55" spans="1:20" ht="16.5" customHeight="1" x14ac:dyDescent="0.35">
      <c r="C55" s="12" t="s">
        <v>25</v>
      </c>
      <c r="D55" s="25">
        <v>0</v>
      </c>
      <c r="E55" s="25">
        <v>0</v>
      </c>
      <c r="F55" s="25">
        <v>0</v>
      </c>
      <c r="G55" s="12" t="str">
        <f t="shared" si="0"/>
        <v>(5302) MEAL FUNCTIONS</v>
      </c>
      <c r="H55" s="25">
        <v>54800</v>
      </c>
      <c r="I55" s="26">
        <v>0</v>
      </c>
      <c r="J55" s="26">
        <v>0</v>
      </c>
      <c r="K55" s="25">
        <v>42721.68</v>
      </c>
      <c r="L55" s="25">
        <v>53500</v>
      </c>
      <c r="M55" s="25">
        <f t="shared" si="1"/>
        <v>10778.32</v>
      </c>
      <c r="N55" s="27">
        <f t="shared" si="2"/>
        <v>0.20146392523364484</v>
      </c>
      <c r="O55" s="25">
        <v>53923.89</v>
      </c>
      <c r="P55" s="25">
        <f t="shared" si="3"/>
        <v>12078.32</v>
      </c>
      <c r="Q55" s="28">
        <v>54800</v>
      </c>
      <c r="R55" s="28">
        <v>10778.32</v>
      </c>
      <c r="S55" s="28">
        <v>0.20146392523364501</v>
      </c>
    </row>
    <row r="56" spans="1:20" ht="16.5" customHeight="1" x14ac:dyDescent="0.35">
      <c r="C56" s="12" t="s">
        <v>26</v>
      </c>
      <c r="D56" s="25">
        <v>0</v>
      </c>
      <c r="E56" s="25">
        <v>0</v>
      </c>
      <c r="F56" s="25">
        <v>0</v>
      </c>
      <c r="G56" s="12" t="str">
        <f t="shared" si="0"/>
        <v>(5304) SPEAKER/GUEST EXPENSE</v>
      </c>
      <c r="H56" s="25">
        <v>3300</v>
      </c>
      <c r="I56" s="26">
        <v>0</v>
      </c>
      <c r="J56" s="26">
        <v>0</v>
      </c>
      <c r="K56" s="25">
        <v>480.64</v>
      </c>
      <c r="L56" s="25">
        <v>2200</v>
      </c>
      <c r="M56" s="25">
        <f t="shared" si="1"/>
        <v>1719.3600000000001</v>
      </c>
      <c r="N56" s="27">
        <f t="shared" si="2"/>
        <v>0.78152727272727274</v>
      </c>
      <c r="O56" s="25">
        <v>3200.91</v>
      </c>
      <c r="P56" s="25">
        <f t="shared" si="3"/>
        <v>2819.36</v>
      </c>
      <c r="Q56" s="28">
        <v>3300</v>
      </c>
      <c r="R56" s="28">
        <v>1719.36</v>
      </c>
      <c r="S56" s="28">
        <v>0.78152727272727296</v>
      </c>
    </row>
    <row r="57" spans="1:20" ht="16.5" customHeight="1" x14ac:dyDescent="0.35">
      <c r="C57" s="12" t="s">
        <v>27</v>
      </c>
      <c r="D57" s="25">
        <v>0</v>
      </c>
      <c r="E57" s="25">
        <v>266.66666666666703</v>
      </c>
      <c r="F57" s="25">
        <v>0</v>
      </c>
      <c r="G57" s="12" t="str">
        <f t="shared" si="0"/>
        <v>(5305) SPEAKER/GUEST HONORARIUM</v>
      </c>
      <c r="H57" s="25">
        <v>5700</v>
      </c>
      <c r="I57" s="26">
        <v>266.66666666666703</v>
      </c>
      <c r="J57" s="26">
        <v>1</v>
      </c>
      <c r="K57" s="25">
        <v>3000</v>
      </c>
      <c r="L57" s="25">
        <v>3133.3333333333399</v>
      </c>
      <c r="M57" s="25">
        <f t="shared" si="1"/>
        <v>133.33333333333985</v>
      </c>
      <c r="N57" s="27">
        <f t="shared" si="2"/>
        <v>4.2553191489363693E-2</v>
      </c>
      <c r="O57" s="25">
        <v>2300</v>
      </c>
      <c r="P57" s="25">
        <f t="shared" si="3"/>
        <v>2700</v>
      </c>
      <c r="Q57" s="28">
        <v>5700</v>
      </c>
      <c r="R57" s="28">
        <v>133.33333333333599</v>
      </c>
      <c r="S57" s="28">
        <v>4.2553191489362402E-2</v>
      </c>
    </row>
    <row r="58" spans="1:20" ht="16.5" customHeight="1" x14ac:dyDescent="0.35">
      <c r="C58" s="12" t="s">
        <v>28</v>
      </c>
      <c r="D58" s="25">
        <v>0</v>
      </c>
      <c r="E58" s="25">
        <v>0</v>
      </c>
      <c r="F58" s="25">
        <v>0</v>
      </c>
      <c r="G58" s="12" t="str">
        <f t="shared" si="0"/>
        <v>(5306) AWARDS</v>
      </c>
      <c r="H58" s="25">
        <v>16690</v>
      </c>
      <c r="I58" s="26">
        <v>0</v>
      </c>
      <c r="J58" s="26">
        <v>0</v>
      </c>
      <c r="K58" s="25">
        <v>8500</v>
      </c>
      <c r="L58" s="25">
        <v>10000</v>
      </c>
      <c r="M58" s="25">
        <f t="shared" si="1"/>
        <v>1500</v>
      </c>
      <c r="N58" s="27">
        <f t="shared" si="2"/>
        <v>0.15</v>
      </c>
      <c r="O58" s="25">
        <v>500</v>
      </c>
      <c r="P58" s="25">
        <f t="shared" si="3"/>
        <v>8190</v>
      </c>
      <c r="Q58" s="28">
        <v>16690</v>
      </c>
      <c r="R58" s="28">
        <v>1500</v>
      </c>
      <c r="S58" s="28">
        <v>0.15</v>
      </c>
    </row>
    <row r="59" spans="1:20" ht="16.5" customHeight="1" x14ac:dyDescent="0.35">
      <c r="C59" s="12" t="s">
        <v>29</v>
      </c>
      <c r="D59" s="25">
        <v>0</v>
      </c>
      <c r="E59" s="25">
        <v>0</v>
      </c>
      <c r="F59" s="25">
        <v>0</v>
      </c>
      <c r="G59" s="12" t="str">
        <f t="shared" si="0"/>
        <v>(5308) SPECIAL TRANSPORTATION</v>
      </c>
      <c r="H59" s="25">
        <v>0</v>
      </c>
      <c r="I59" s="26">
        <v>0</v>
      </c>
      <c r="J59" s="26">
        <v>0</v>
      </c>
      <c r="K59" s="25">
        <v>1820</v>
      </c>
      <c r="L59" s="25">
        <v>0</v>
      </c>
      <c r="M59" s="25">
        <f t="shared" si="1"/>
        <v>-1820</v>
      </c>
      <c r="N59" s="27">
        <f t="shared" si="2"/>
        <v>-1</v>
      </c>
      <c r="O59" s="25">
        <v>0</v>
      </c>
      <c r="P59" s="25">
        <f t="shared" si="3"/>
        <v>-1820</v>
      </c>
      <c r="Q59" s="28">
        <v>0</v>
      </c>
      <c r="R59" s="28">
        <v>-1820</v>
      </c>
      <c r="S59" s="28">
        <v>0</v>
      </c>
    </row>
    <row r="60" spans="1:20" ht="16.5" customHeight="1" x14ac:dyDescent="0.35">
      <c r="C60" s="12" t="s">
        <v>30</v>
      </c>
      <c r="D60" s="25">
        <v>0</v>
      </c>
      <c r="E60" s="25">
        <v>0</v>
      </c>
      <c r="F60" s="25">
        <v>0</v>
      </c>
      <c r="G60" s="12" t="str">
        <f t="shared" si="0"/>
        <v>(5309) AUDIO/VISUAL EQUIPMENT RENTAL &amp; LABOR</v>
      </c>
      <c r="H60" s="25">
        <v>25800</v>
      </c>
      <c r="I60" s="26">
        <v>0</v>
      </c>
      <c r="J60" s="26">
        <v>0</v>
      </c>
      <c r="K60" s="25">
        <v>30555.4</v>
      </c>
      <c r="L60" s="25">
        <v>25000</v>
      </c>
      <c r="M60" s="25">
        <f t="shared" si="1"/>
        <v>-5555.4000000000015</v>
      </c>
      <c r="N60" s="27">
        <f t="shared" si="2"/>
        <v>-0.22221600000000005</v>
      </c>
      <c r="O60" s="25">
        <v>25142.25</v>
      </c>
      <c r="P60" s="25">
        <f t="shared" si="3"/>
        <v>-4755.4000000000015</v>
      </c>
      <c r="Q60" s="28">
        <v>25800</v>
      </c>
      <c r="R60" s="28">
        <v>-5555.4</v>
      </c>
      <c r="S60" s="28">
        <v>-0.222216</v>
      </c>
    </row>
    <row r="61" spans="1:20" ht="17.25" customHeight="1" x14ac:dyDescent="0.35">
      <c r="A61" s="37"/>
      <c r="B61" s="37"/>
      <c r="C61" s="11" t="s">
        <v>31</v>
      </c>
      <c r="D61" s="20">
        <v>0</v>
      </c>
      <c r="E61" s="20">
        <v>266.66666666666703</v>
      </c>
      <c r="F61" s="20">
        <v>0</v>
      </c>
      <c r="G61" s="21" t="str">
        <f t="shared" si="0"/>
        <v>(530) Meetings and Conferences</v>
      </c>
      <c r="H61" s="20">
        <v>106290</v>
      </c>
      <c r="I61" s="22">
        <v>266.66666666666703</v>
      </c>
      <c r="J61" s="22">
        <v>1</v>
      </c>
      <c r="K61" s="20">
        <v>89545.71</v>
      </c>
      <c r="L61" s="20">
        <v>93833.333333333401</v>
      </c>
      <c r="M61" s="20">
        <f t="shared" si="1"/>
        <v>4287.6233333333948</v>
      </c>
      <c r="N61" s="23">
        <f t="shared" si="2"/>
        <v>4.5694031971581436E-2</v>
      </c>
      <c r="O61" s="20">
        <v>85067.05</v>
      </c>
      <c r="P61" s="20">
        <f t="shared" si="3"/>
        <v>16744.289999999994</v>
      </c>
      <c r="Q61" s="24">
        <v>106290</v>
      </c>
      <c r="R61" s="24">
        <v>4287.6233333333503</v>
      </c>
      <c r="S61" s="24">
        <v>4.5694031971580999E-2</v>
      </c>
      <c r="T61" s="48"/>
    </row>
    <row r="62" spans="1:20" ht="16.5" customHeight="1" x14ac:dyDescent="0.35">
      <c r="C62" s="12"/>
      <c r="D62" s="25"/>
      <c r="E62" s="25"/>
      <c r="F62" s="25"/>
      <c r="G62" s="12"/>
      <c r="H62" s="25"/>
      <c r="I62" s="25"/>
      <c r="J62" s="25"/>
      <c r="K62" s="25"/>
      <c r="L62" s="25"/>
      <c r="M62" s="25"/>
      <c r="N62" s="19"/>
      <c r="O62" s="25"/>
      <c r="P62" s="25"/>
      <c r="T62" s="15"/>
    </row>
    <row r="63" spans="1:20" ht="16.5" customHeight="1" x14ac:dyDescent="0.35">
      <c r="C63" s="12" t="s">
        <v>32</v>
      </c>
      <c r="D63" s="25">
        <v>0</v>
      </c>
      <c r="E63" s="25">
        <v>0</v>
      </c>
      <c r="F63" s="25">
        <v>0</v>
      </c>
      <c r="G63" s="12" t="str">
        <f>C63</f>
        <v>(5400) EDITORIAL/PROOFREADING/OUTSIDE</v>
      </c>
      <c r="H63" s="25">
        <v>4500</v>
      </c>
      <c r="I63" s="26">
        <v>0</v>
      </c>
      <c r="J63" s="26">
        <v>0</v>
      </c>
      <c r="K63" s="25">
        <v>1500</v>
      </c>
      <c r="L63" s="25">
        <v>2250</v>
      </c>
      <c r="M63" s="25">
        <f>L63-K63</f>
        <v>750</v>
      </c>
      <c r="N63" s="27">
        <f>IF(L63&lt;&gt;0,IF(M63&lt;&gt;0,(IF(M63&lt;0,IF(L63&lt;0,(M63/L63)*(-1),M63/ABS(L63)),M63/ABS(L63))),0),IF(M63=0,0,(IF(M63&gt;0,1,-1))))</f>
        <v>0.33333333333333331</v>
      </c>
      <c r="O63" s="25">
        <v>2250</v>
      </c>
      <c r="P63" s="25">
        <f>H63-K63</f>
        <v>3000</v>
      </c>
      <c r="Q63" s="28">
        <v>4500</v>
      </c>
      <c r="R63" s="28">
        <v>750</v>
      </c>
      <c r="S63" s="28">
        <v>0.33333333333333298</v>
      </c>
      <c r="T63" s="15"/>
    </row>
    <row r="64" spans="1:20" ht="16.5" customHeight="1" x14ac:dyDescent="0.35">
      <c r="C64" s="12" t="s">
        <v>33</v>
      </c>
      <c r="D64" s="25">
        <v>0</v>
      </c>
      <c r="E64" s="25">
        <v>41.6666666666667</v>
      </c>
      <c r="F64" s="25">
        <v>0</v>
      </c>
      <c r="G64" s="12" t="str">
        <f>C64</f>
        <v>(5402) PRINTING-OUTSIDE</v>
      </c>
      <c r="H64" s="25">
        <v>2700</v>
      </c>
      <c r="I64" s="26">
        <v>41.6666666666667</v>
      </c>
      <c r="J64" s="26">
        <v>1</v>
      </c>
      <c r="K64" s="25">
        <v>872.72</v>
      </c>
      <c r="L64" s="25">
        <v>2533.3333333333298</v>
      </c>
      <c r="M64" s="25">
        <f>L64-K64</f>
        <v>1660.6133333333298</v>
      </c>
      <c r="N64" s="27">
        <f>IF(L64&lt;&gt;0,IF(M64&lt;&gt;0,(IF(M64&lt;0,IF(L64&lt;0,(M64/L64)*(-1),M64/ABS(L64)),M64/ABS(L64))),0),IF(M64=0,0,(IF(M64&gt;0,1,-1))))</f>
        <v>0.65550526315789426</v>
      </c>
      <c r="O64" s="25">
        <v>2048.5500000000002</v>
      </c>
      <c r="P64" s="25">
        <f>H64-K64</f>
        <v>1827.28</v>
      </c>
      <c r="Q64" s="28">
        <v>2700</v>
      </c>
      <c r="R64" s="28">
        <v>1660.61333333333</v>
      </c>
      <c r="S64" s="28">
        <v>0.65550526315789504</v>
      </c>
    </row>
    <row r="65" spans="1:20" ht="16.5" customHeight="1" x14ac:dyDescent="0.35">
      <c r="C65" s="12" t="s">
        <v>34</v>
      </c>
      <c r="D65" s="25">
        <v>39.99</v>
      </c>
      <c r="E65" s="25">
        <v>0</v>
      </c>
      <c r="F65" s="25">
        <v>0</v>
      </c>
      <c r="G65" s="12" t="str">
        <f>C65</f>
        <v>(5430) WEB OPERATING EXPENSES</v>
      </c>
      <c r="H65" s="25">
        <v>256</v>
      </c>
      <c r="I65" s="26">
        <v>-39.99</v>
      </c>
      <c r="J65" s="26">
        <v>0</v>
      </c>
      <c r="K65" s="25">
        <v>39.99</v>
      </c>
      <c r="L65" s="25">
        <v>256</v>
      </c>
      <c r="M65" s="25">
        <f>L65-K65</f>
        <v>216.01</v>
      </c>
      <c r="N65" s="27">
        <f>IF(L65&lt;&gt;0,IF(M65&lt;&gt;0,(IF(M65&lt;0,IF(L65&lt;0,(M65/L65)*(-1),M65/ABS(L65)),M65/ABS(L65))),0),IF(M65=0,0,(IF(M65&gt;0,1,-1))))</f>
        <v>0.84378906249999996</v>
      </c>
      <c r="O65" s="25">
        <v>359.19</v>
      </c>
      <c r="P65" s="25">
        <f>H65-K65</f>
        <v>216.01</v>
      </c>
      <c r="Q65" s="28">
        <v>256</v>
      </c>
      <c r="R65" s="28">
        <v>216.01</v>
      </c>
      <c r="S65" s="28">
        <v>0.84378906249999996</v>
      </c>
    </row>
    <row r="66" spans="1:20" ht="16.5" customHeight="1" x14ac:dyDescent="0.35">
      <c r="C66" s="12" t="s">
        <v>35</v>
      </c>
      <c r="D66" s="25">
        <v>0</v>
      </c>
      <c r="E66" s="25">
        <v>0</v>
      </c>
      <c r="F66" s="25">
        <v>0</v>
      </c>
      <c r="G66" s="12" t="str">
        <f>C66</f>
        <v>(5490) INVENTORY ADJUSTMENT</v>
      </c>
      <c r="H66" s="25">
        <v>0</v>
      </c>
      <c r="I66" s="26">
        <v>0</v>
      </c>
      <c r="J66" s="26">
        <v>0</v>
      </c>
      <c r="K66" s="25">
        <v>0</v>
      </c>
      <c r="L66" s="25">
        <v>0</v>
      </c>
      <c r="M66" s="25">
        <f>L66-K66</f>
        <v>0</v>
      </c>
      <c r="N66" s="27">
        <f>IF(L66&lt;&gt;0,IF(M66&lt;&gt;0,(IF(M66&lt;0,IF(L66&lt;0,(M66/L66)*(-1),M66/ABS(L66)),M66/ABS(L66))),0),IF(M66=0,0,(IF(M66&gt;0,1,-1))))</f>
        <v>0</v>
      </c>
      <c r="O66" s="25">
        <v>0</v>
      </c>
      <c r="P66" s="25">
        <f>H66-K66</f>
        <v>0</v>
      </c>
      <c r="Q66" s="28">
        <v>0</v>
      </c>
      <c r="R66" s="28">
        <v>0</v>
      </c>
      <c r="S66" s="28">
        <v>0</v>
      </c>
    </row>
    <row r="67" spans="1:20" ht="17.25" customHeight="1" x14ac:dyDescent="0.35">
      <c r="A67" s="37"/>
      <c r="B67" s="37"/>
      <c r="C67" s="11" t="s">
        <v>36</v>
      </c>
      <c r="D67" s="20">
        <v>39.99</v>
      </c>
      <c r="E67" s="20">
        <v>41.6666666666667</v>
      </c>
      <c r="F67" s="20">
        <v>0</v>
      </c>
      <c r="G67" s="21" t="str">
        <f>C67</f>
        <v>(540) Publication Related Expenses</v>
      </c>
      <c r="H67" s="20">
        <v>7456</v>
      </c>
      <c r="I67" s="22">
        <v>1.6766666666667001</v>
      </c>
      <c r="J67" s="22">
        <v>4.0240000000000699E-2</v>
      </c>
      <c r="K67" s="20">
        <v>2412.71</v>
      </c>
      <c r="L67" s="20">
        <v>5039.3333333333303</v>
      </c>
      <c r="M67" s="20">
        <f>L67-K67</f>
        <v>2626.6233333333303</v>
      </c>
      <c r="N67" s="23">
        <f>IF(L67&lt;&gt;0,IF(M67&lt;&gt;0,(IF(M67&lt;0,IF(L67&lt;0,(M67/L67)*(-1),M67/ABS(L67)),M67/ABS(L67))),0),IF(M67=0,0,(IF(M67&gt;0,1,-1))))</f>
        <v>0.52122436830268526</v>
      </c>
      <c r="O67" s="20">
        <v>4657.74</v>
      </c>
      <c r="P67" s="20">
        <f>H67-K67</f>
        <v>5043.29</v>
      </c>
      <c r="Q67" s="24">
        <v>7456</v>
      </c>
      <c r="R67" s="24">
        <v>2626.6233333333298</v>
      </c>
      <c r="S67" s="24">
        <v>0.52122436830268604</v>
      </c>
      <c r="T67" s="48"/>
    </row>
    <row r="68" spans="1:20" ht="16.5" customHeight="1" x14ac:dyDescent="0.35">
      <c r="C68" s="12"/>
      <c r="D68" s="25"/>
      <c r="E68" s="25"/>
      <c r="F68" s="25"/>
      <c r="G68" s="12"/>
      <c r="H68" s="25"/>
      <c r="I68" s="25"/>
      <c r="J68" s="25"/>
      <c r="K68" s="25"/>
      <c r="L68" s="25"/>
      <c r="M68" s="25"/>
      <c r="N68" s="19"/>
      <c r="O68" s="25"/>
      <c r="P68" s="25"/>
      <c r="T68" s="15"/>
    </row>
    <row r="69" spans="1:20" ht="16.5" customHeight="1" x14ac:dyDescent="0.35">
      <c r="C69" s="12" t="s">
        <v>37</v>
      </c>
      <c r="D69" s="25">
        <v>0</v>
      </c>
      <c r="E69" s="25">
        <v>0</v>
      </c>
      <c r="F69" s="25">
        <v>0</v>
      </c>
      <c r="G69" s="12" t="str">
        <f t="shared" ref="G69:G75" si="4">C69</f>
        <v>(5500) SUPPLIES/OPERATING</v>
      </c>
      <c r="H69" s="25">
        <v>400</v>
      </c>
      <c r="I69" s="26">
        <v>0</v>
      </c>
      <c r="J69" s="26">
        <v>0</v>
      </c>
      <c r="K69" s="25">
        <v>10.75</v>
      </c>
      <c r="L69" s="25">
        <v>250</v>
      </c>
      <c r="M69" s="25">
        <f t="shared" ref="M69:M75" si="5">L69-K69</f>
        <v>239.25</v>
      </c>
      <c r="N69" s="27">
        <f t="shared" ref="N69:N75" si="6">IF(L69&lt;&gt;0,IF(M69&lt;&gt;0,(IF(M69&lt;0,IF(L69&lt;0,(M69/L69)*(-1),M69/ABS(L69)),M69/ABS(L69))),0),IF(M69=0,0,(IF(M69&gt;0,1,-1))))</f>
        <v>0.95699999999999996</v>
      </c>
      <c r="O69" s="25">
        <v>0</v>
      </c>
      <c r="P69" s="25">
        <f t="shared" ref="P69:P75" si="7">H69-K69</f>
        <v>389.25</v>
      </c>
      <c r="Q69" s="28">
        <v>400</v>
      </c>
      <c r="R69" s="28">
        <v>239.25</v>
      </c>
      <c r="S69" s="28">
        <v>0.95699999999999996</v>
      </c>
      <c r="T69" s="15"/>
    </row>
    <row r="70" spans="1:20" ht="16.5" customHeight="1" x14ac:dyDescent="0.35">
      <c r="C70" s="12" t="s">
        <v>38</v>
      </c>
      <c r="D70" s="25">
        <v>0</v>
      </c>
      <c r="E70" s="25">
        <v>0</v>
      </c>
      <c r="F70" s="25">
        <v>325</v>
      </c>
      <c r="G70" s="12" t="str">
        <f t="shared" si="4"/>
        <v>(5502) REFERENCE MATERIAL/PERIODICALS</v>
      </c>
      <c r="H70" s="25">
        <v>0</v>
      </c>
      <c r="I70" s="26">
        <v>0</v>
      </c>
      <c r="J70" s="26">
        <v>0</v>
      </c>
      <c r="K70" s="25">
        <v>0</v>
      </c>
      <c r="L70" s="25">
        <v>0</v>
      </c>
      <c r="M70" s="25">
        <f t="shared" si="5"/>
        <v>0</v>
      </c>
      <c r="N70" s="27">
        <f t="shared" si="6"/>
        <v>0</v>
      </c>
      <c r="O70" s="25">
        <v>325</v>
      </c>
      <c r="P70" s="25">
        <f t="shared" si="7"/>
        <v>0</v>
      </c>
      <c r="Q70" s="28">
        <v>0</v>
      </c>
      <c r="R70" s="28">
        <v>0</v>
      </c>
      <c r="S70" s="28">
        <v>0</v>
      </c>
    </row>
    <row r="71" spans="1:20" ht="16.5" customHeight="1" x14ac:dyDescent="0.35">
      <c r="C71" s="12" t="s">
        <v>39</v>
      </c>
      <c r="D71" s="25">
        <v>0</v>
      </c>
      <c r="E71" s="25">
        <v>8.3333333333333304</v>
      </c>
      <c r="F71" s="25">
        <v>0</v>
      </c>
      <c r="G71" s="12" t="str">
        <f t="shared" si="4"/>
        <v>(5523) POSTAGE/E-MAIL</v>
      </c>
      <c r="H71" s="25">
        <v>150</v>
      </c>
      <c r="I71" s="26">
        <v>8.3333333333333304</v>
      </c>
      <c r="J71" s="26">
        <v>1</v>
      </c>
      <c r="K71" s="25">
        <v>23</v>
      </c>
      <c r="L71" s="25">
        <v>91.6666666666666</v>
      </c>
      <c r="M71" s="25">
        <f t="shared" si="5"/>
        <v>68.6666666666666</v>
      </c>
      <c r="N71" s="27">
        <f t="shared" si="6"/>
        <v>0.74909090909090892</v>
      </c>
      <c r="O71" s="25">
        <v>0</v>
      </c>
      <c r="P71" s="25">
        <f t="shared" si="7"/>
        <v>127</v>
      </c>
      <c r="Q71" s="28">
        <v>150</v>
      </c>
      <c r="R71" s="28">
        <v>68.6666666666666</v>
      </c>
      <c r="S71" s="28">
        <v>0.74909090909090903</v>
      </c>
    </row>
    <row r="72" spans="1:20" ht="16.5" customHeight="1" x14ac:dyDescent="0.35">
      <c r="C72" s="12" t="s">
        <v>40</v>
      </c>
      <c r="D72" s="25">
        <v>46.77</v>
      </c>
      <c r="E72" s="25">
        <v>31.3333333333333</v>
      </c>
      <c r="F72" s="25">
        <v>26.82</v>
      </c>
      <c r="G72" s="12" t="str">
        <f t="shared" si="4"/>
        <v>(5530) DEPRECIATION F/E</v>
      </c>
      <c r="H72" s="25">
        <v>376</v>
      </c>
      <c r="I72" s="26">
        <v>-15.436666666666699</v>
      </c>
      <c r="J72" s="26">
        <v>-0.492659574468087</v>
      </c>
      <c r="K72" s="25">
        <v>374.16</v>
      </c>
      <c r="L72" s="25">
        <v>250.666666666666</v>
      </c>
      <c r="M72" s="25">
        <f t="shared" si="5"/>
        <v>-123.49333333333402</v>
      </c>
      <c r="N72" s="27">
        <f t="shared" si="6"/>
        <v>-0.49265957446808917</v>
      </c>
      <c r="O72" s="25">
        <v>214.56</v>
      </c>
      <c r="P72" s="25">
        <f t="shared" si="7"/>
        <v>1.839999999999975</v>
      </c>
      <c r="Q72" s="28">
        <v>376</v>
      </c>
      <c r="R72" s="28">
        <v>-123.49333333333399</v>
      </c>
      <c r="S72" s="28">
        <v>-0.492659574468086</v>
      </c>
    </row>
    <row r="73" spans="1:20" ht="16.5" customHeight="1" x14ac:dyDescent="0.35">
      <c r="C73" s="12" t="s">
        <v>41</v>
      </c>
      <c r="D73" s="25">
        <v>0</v>
      </c>
      <c r="E73" s="25">
        <v>0</v>
      </c>
      <c r="F73" s="25">
        <v>0</v>
      </c>
      <c r="G73" s="12" t="str">
        <f t="shared" si="4"/>
        <v>(5560) ORG SUPPORT/CONTRIBUTION</v>
      </c>
      <c r="H73" s="25">
        <v>0</v>
      </c>
      <c r="I73" s="26">
        <v>0</v>
      </c>
      <c r="J73" s="26">
        <v>0</v>
      </c>
      <c r="K73" s="25">
        <v>-2680</v>
      </c>
      <c r="L73" s="25">
        <v>0</v>
      </c>
      <c r="M73" s="25">
        <f t="shared" si="5"/>
        <v>2680</v>
      </c>
      <c r="N73" s="27">
        <f t="shared" si="6"/>
        <v>1</v>
      </c>
      <c r="O73" s="25">
        <v>0</v>
      </c>
      <c r="P73" s="25">
        <f t="shared" si="7"/>
        <v>2680</v>
      </c>
      <c r="Q73" s="28">
        <v>0</v>
      </c>
      <c r="R73" s="28">
        <v>2680</v>
      </c>
      <c r="S73" s="28">
        <v>0</v>
      </c>
    </row>
    <row r="74" spans="1:20" ht="16.5" customHeight="1" x14ac:dyDescent="0.35">
      <c r="C74" s="12" t="s">
        <v>42</v>
      </c>
      <c r="D74" s="25">
        <v>0</v>
      </c>
      <c r="E74" s="25">
        <v>8.3333333333333304</v>
      </c>
      <c r="F74" s="25">
        <v>0</v>
      </c>
      <c r="G74" s="12" t="str">
        <f t="shared" si="4"/>
        <v>(5599) MISC EXPENSE</v>
      </c>
      <c r="H74" s="25">
        <v>532</v>
      </c>
      <c r="I74" s="26">
        <v>8.3333333333333304</v>
      </c>
      <c r="J74" s="26">
        <v>1</v>
      </c>
      <c r="K74" s="25">
        <v>1117.8599999999999</v>
      </c>
      <c r="L74" s="25">
        <v>448.66666666666703</v>
      </c>
      <c r="M74" s="25">
        <f t="shared" si="5"/>
        <v>-669.19333333333293</v>
      </c>
      <c r="N74" s="27">
        <f t="shared" si="6"/>
        <v>-1.4915156017830589</v>
      </c>
      <c r="O74" s="25">
        <v>336.35</v>
      </c>
      <c r="P74" s="25">
        <f t="shared" si="7"/>
        <v>-585.8599999999999</v>
      </c>
      <c r="Q74" s="28">
        <v>532</v>
      </c>
      <c r="R74" s="28">
        <v>-669.19333333333395</v>
      </c>
      <c r="S74" s="28">
        <v>-1.49151560178306</v>
      </c>
    </row>
    <row r="75" spans="1:20" ht="17.25" customHeight="1" x14ac:dyDescent="0.35">
      <c r="A75" s="37"/>
      <c r="B75" s="37"/>
      <c r="C75" s="11" t="s">
        <v>43</v>
      </c>
      <c r="D75" s="20">
        <v>46.77</v>
      </c>
      <c r="E75" s="20">
        <v>48</v>
      </c>
      <c r="F75" s="20">
        <v>351.82</v>
      </c>
      <c r="G75" s="21" t="str">
        <f t="shared" si="4"/>
        <v>(550) Operating Expenses</v>
      </c>
      <c r="H75" s="20">
        <v>1458</v>
      </c>
      <c r="I75" s="22">
        <v>1.22999999999995</v>
      </c>
      <c r="J75" s="22">
        <v>2.56249999999991E-2</v>
      </c>
      <c r="K75" s="20">
        <v>-1154.23</v>
      </c>
      <c r="L75" s="20">
        <v>1041</v>
      </c>
      <c r="M75" s="20">
        <f t="shared" si="5"/>
        <v>2195.23</v>
      </c>
      <c r="N75" s="23">
        <f t="shared" si="6"/>
        <v>2.1087704130643612</v>
      </c>
      <c r="O75" s="20">
        <v>875.91</v>
      </c>
      <c r="P75" s="20">
        <f t="shared" si="7"/>
        <v>2612.23</v>
      </c>
      <c r="Q75" s="24">
        <v>1458</v>
      </c>
      <c r="R75" s="24">
        <v>2195.23</v>
      </c>
      <c r="S75" s="24">
        <v>2.1087704130643599</v>
      </c>
      <c r="T75" s="48"/>
    </row>
    <row r="76" spans="1:20" ht="16.5" customHeight="1" x14ac:dyDescent="0.35">
      <c r="C76" s="12"/>
      <c r="D76" s="25"/>
      <c r="E76" s="25"/>
      <c r="F76" s="25"/>
      <c r="G76" s="12"/>
      <c r="H76" s="25"/>
      <c r="I76" s="25"/>
      <c r="J76" s="25"/>
      <c r="K76" s="25"/>
      <c r="L76" s="25"/>
      <c r="M76" s="25"/>
      <c r="N76" s="19"/>
      <c r="O76" s="25"/>
      <c r="P76" s="25"/>
      <c r="T76" s="15"/>
    </row>
    <row r="77" spans="1:20" ht="17.25" customHeight="1" x14ac:dyDescent="0.35">
      <c r="A77" s="37"/>
      <c r="B77" s="37"/>
      <c r="C77" s="11" t="s">
        <v>44</v>
      </c>
      <c r="D77" s="20">
        <v>18310.21</v>
      </c>
      <c r="E77" s="20">
        <v>17206.708284538101</v>
      </c>
      <c r="F77" s="20">
        <v>18337.560000000001</v>
      </c>
      <c r="G77" s="21" t="s">
        <v>71</v>
      </c>
      <c r="H77" s="20">
        <v>329338.92600408202</v>
      </c>
      <c r="I77" s="22">
        <v>-1103.5017154618799</v>
      </c>
      <c r="J77" s="22">
        <v>-6.4132063914484005E-2</v>
      </c>
      <c r="K77" s="20">
        <v>231407.01</v>
      </c>
      <c r="L77" s="20">
        <v>243858.372634806</v>
      </c>
      <c r="M77" s="20">
        <f>L77-K77</f>
        <v>12451.362634805992</v>
      </c>
      <c r="N77" s="23">
        <f>IF(L77&lt;&gt;0,IF(M77&lt;&gt;0,(IF(M77&lt;0,IF(L77&lt;0,(M77/L77)*(-1),M77/ABS(L77)),M77/ABS(L77))),0),IF(M77=0,0,(IF(M77&gt;0,1,-1))))</f>
        <v>5.1059811891112424E-2</v>
      </c>
      <c r="O77" s="20">
        <v>218049.38</v>
      </c>
      <c r="P77" s="20">
        <f>H77-K77</f>
        <v>97931.916004082013</v>
      </c>
      <c r="Q77" s="24">
        <v>329338.92600408202</v>
      </c>
      <c r="R77" s="24">
        <v>12451.3626348056</v>
      </c>
      <c r="S77" s="24">
        <v>5.1059811891110703E-2</v>
      </c>
      <c r="T77" s="48"/>
    </row>
    <row r="78" spans="1:20" ht="16.5" customHeight="1" x14ac:dyDescent="0.35">
      <c r="C78" s="12"/>
      <c r="D78" s="25"/>
      <c r="E78" s="25"/>
      <c r="F78" s="25"/>
      <c r="G78" s="12"/>
      <c r="H78" s="25"/>
      <c r="I78" s="25"/>
      <c r="J78" s="25"/>
      <c r="K78" s="25"/>
      <c r="L78" s="25"/>
      <c r="M78" s="25"/>
      <c r="N78" s="19"/>
      <c r="O78" s="25"/>
      <c r="P78" s="25"/>
      <c r="T78" s="15"/>
    </row>
    <row r="79" spans="1:20" ht="16.5" customHeight="1" x14ac:dyDescent="0.35">
      <c r="C79" s="12" t="s">
        <v>45</v>
      </c>
      <c r="D79" s="25">
        <v>1358</v>
      </c>
      <c r="E79" s="25">
        <v>0</v>
      </c>
      <c r="F79" s="25">
        <v>227</v>
      </c>
      <c r="G79" s="12" t="str">
        <f t="shared" ref="G79:G86" si="8">C79</f>
        <v>(5901) IUT/CPU</v>
      </c>
      <c r="H79" s="25">
        <v>400</v>
      </c>
      <c r="I79" s="26">
        <v>-1358</v>
      </c>
      <c r="J79" s="26">
        <v>0</v>
      </c>
      <c r="K79" s="25">
        <v>2405</v>
      </c>
      <c r="L79" s="25">
        <v>400</v>
      </c>
      <c r="M79" s="25">
        <f t="shared" ref="M79:M86" si="9">L79-K79</f>
        <v>-2005</v>
      </c>
      <c r="N79" s="27">
        <f t="shared" ref="N79:N86" si="10">IF(L79&lt;&gt;0,IF(M79&lt;&gt;0,(IF(M79&lt;0,IF(L79&lt;0,(M79/L79)*(-1),M79/ABS(L79)),M79/ABS(L79))),0),IF(M79=0,0,(IF(M79&gt;0,1,-1))))</f>
        <v>-5.0125000000000002</v>
      </c>
      <c r="O79" s="25">
        <v>915</v>
      </c>
      <c r="P79" s="25">
        <f t="shared" ref="P79:P86" si="11">H79-K79</f>
        <v>-2005</v>
      </c>
      <c r="Q79" s="28">
        <v>400</v>
      </c>
      <c r="R79" s="28">
        <v>-2005</v>
      </c>
      <c r="S79" s="28">
        <v>-5.0125000000000002</v>
      </c>
      <c r="T79" s="15"/>
    </row>
    <row r="80" spans="1:20" ht="16.5" customHeight="1" x14ac:dyDescent="0.35">
      <c r="C80" s="12" t="s">
        <v>46</v>
      </c>
      <c r="D80" s="25">
        <v>0</v>
      </c>
      <c r="E80" s="25">
        <v>0</v>
      </c>
      <c r="F80" s="25">
        <v>0</v>
      </c>
      <c r="G80" s="12" t="str">
        <f t="shared" si="8"/>
        <v>(5904) TRANSFER TO/FROM ENDOWMENT</v>
      </c>
      <c r="H80" s="25">
        <v>-7488</v>
      </c>
      <c r="I80" s="26">
        <v>0</v>
      </c>
      <c r="J80" s="26">
        <v>0</v>
      </c>
      <c r="K80" s="25">
        <v>0</v>
      </c>
      <c r="L80" s="25">
        <v>0</v>
      </c>
      <c r="M80" s="25">
        <f t="shared" si="9"/>
        <v>0</v>
      </c>
      <c r="N80" s="27">
        <f t="shared" si="10"/>
        <v>0</v>
      </c>
      <c r="O80" s="25">
        <v>0</v>
      </c>
      <c r="P80" s="25">
        <f t="shared" si="11"/>
        <v>-7488</v>
      </c>
      <c r="Q80" s="28">
        <v>-7488</v>
      </c>
      <c r="R80" s="28">
        <v>0</v>
      </c>
      <c r="S80" s="28">
        <v>0</v>
      </c>
    </row>
    <row r="81" spans="1:20" ht="16.5" customHeight="1" x14ac:dyDescent="0.35">
      <c r="C81" s="12" t="s">
        <v>47</v>
      </c>
      <c r="D81" s="25">
        <v>0.88</v>
      </c>
      <c r="E81" s="25">
        <v>8.3333333333333304</v>
      </c>
      <c r="F81" s="25">
        <v>0.1</v>
      </c>
      <c r="G81" s="12" t="str">
        <f t="shared" si="8"/>
        <v>(5905) IUT/TELEPHONE</v>
      </c>
      <c r="H81" s="25">
        <v>100</v>
      </c>
      <c r="I81" s="26">
        <v>7.4533333333333296</v>
      </c>
      <c r="J81" s="26">
        <v>0.89439999999999997</v>
      </c>
      <c r="K81" s="25">
        <v>5.6</v>
      </c>
      <c r="L81" s="25">
        <v>66.6666666666666</v>
      </c>
      <c r="M81" s="25">
        <f t="shared" si="9"/>
        <v>61.066666666666599</v>
      </c>
      <c r="N81" s="27">
        <f t="shared" si="10"/>
        <v>0.91599999999999993</v>
      </c>
      <c r="O81" s="25">
        <v>24.09</v>
      </c>
      <c r="P81" s="25">
        <f t="shared" si="11"/>
        <v>94.4</v>
      </c>
      <c r="Q81" s="28">
        <v>100</v>
      </c>
      <c r="R81" s="28">
        <v>61.066666666666599</v>
      </c>
      <c r="S81" s="28">
        <v>0.91600000000000004</v>
      </c>
    </row>
    <row r="82" spans="1:20" ht="16.5" customHeight="1" x14ac:dyDescent="0.35">
      <c r="C82" s="12" t="s">
        <v>48</v>
      </c>
      <c r="D82" s="25">
        <v>0</v>
      </c>
      <c r="E82" s="25">
        <v>0</v>
      </c>
      <c r="F82" s="25">
        <v>0</v>
      </c>
      <c r="G82" s="12" t="str">
        <f t="shared" si="8"/>
        <v>(5909) IUT/DIST CTR</v>
      </c>
      <c r="H82" s="25">
        <v>25</v>
      </c>
      <c r="I82" s="26">
        <v>0</v>
      </c>
      <c r="J82" s="26">
        <v>0</v>
      </c>
      <c r="K82" s="25">
        <v>100.73</v>
      </c>
      <c r="L82" s="25">
        <v>25</v>
      </c>
      <c r="M82" s="25">
        <f t="shared" si="9"/>
        <v>-75.73</v>
      </c>
      <c r="N82" s="27">
        <f t="shared" si="10"/>
        <v>-3.0292000000000003</v>
      </c>
      <c r="O82" s="25">
        <v>30.27</v>
      </c>
      <c r="P82" s="25">
        <f t="shared" si="11"/>
        <v>-75.73</v>
      </c>
      <c r="Q82" s="28">
        <v>25</v>
      </c>
      <c r="R82" s="28">
        <v>-75.73</v>
      </c>
      <c r="S82" s="28">
        <v>-3.0291999999999999</v>
      </c>
    </row>
    <row r="83" spans="1:20" ht="16.5" customHeight="1" x14ac:dyDescent="0.35">
      <c r="C83" s="12" t="s">
        <v>49</v>
      </c>
      <c r="D83" s="25">
        <v>4.0999999999999996</v>
      </c>
      <c r="E83" s="25">
        <v>25</v>
      </c>
      <c r="F83" s="25">
        <v>3.17</v>
      </c>
      <c r="G83" s="12" t="str">
        <f t="shared" si="8"/>
        <v>(5910) IUT/REPRO CTR</v>
      </c>
      <c r="H83" s="25">
        <v>910</v>
      </c>
      <c r="I83" s="26">
        <v>20.9</v>
      </c>
      <c r="J83" s="26">
        <v>0.83599999999999997</v>
      </c>
      <c r="K83" s="25">
        <v>237.78</v>
      </c>
      <c r="L83" s="25">
        <v>560</v>
      </c>
      <c r="M83" s="25">
        <f t="shared" si="9"/>
        <v>322.22000000000003</v>
      </c>
      <c r="N83" s="27">
        <f t="shared" si="10"/>
        <v>0.57539285714285715</v>
      </c>
      <c r="O83" s="25">
        <v>250.46</v>
      </c>
      <c r="P83" s="25">
        <f t="shared" si="11"/>
        <v>672.22</v>
      </c>
      <c r="Q83" s="28">
        <v>910</v>
      </c>
      <c r="R83" s="28">
        <v>322.22000000000003</v>
      </c>
      <c r="S83" s="28">
        <v>0.57539285714285704</v>
      </c>
    </row>
    <row r="84" spans="1:20" ht="16.5" customHeight="1" x14ac:dyDescent="0.35">
      <c r="C84" s="12" t="s">
        <v>50</v>
      </c>
      <c r="D84" s="25">
        <v>0</v>
      </c>
      <c r="E84" s="25">
        <v>250</v>
      </c>
      <c r="F84" s="25">
        <v>0</v>
      </c>
      <c r="G84" s="12" t="str">
        <f t="shared" si="8"/>
        <v>(5912) IUT-Copyediting/Proofreading</v>
      </c>
      <c r="H84" s="25">
        <v>3000</v>
      </c>
      <c r="I84" s="26">
        <v>250</v>
      </c>
      <c r="J84" s="26">
        <v>1</v>
      </c>
      <c r="K84" s="25">
        <v>1221</v>
      </c>
      <c r="L84" s="25">
        <v>2000</v>
      </c>
      <c r="M84" s="25">
        <f t="shared" si="9"/>
        <v>779</v>
      </c>
      <c r="N84" s="27">
        <f t="shared" si="10"/>
        <v>0.38950000000000001</v>
      </c>
      <c r="O84" s="25">
        <v>0</v>
      </c>
      <c r="P84" s="25">
        <f t="shared" si="11"/>
        <v>1779</v>
      </c>
      <c r="Q84" s="28">
        <v>3000</v>
      </c>
      <c r="R84" s="28">
        <v>779</v>
      </c>
      <c r="S84" s="28">
        <v>0.38950000000000001</v>
      </c>
    </row>
    <row r="85" spans="1:20" ht="16.5" customHeight="1" x14ac:dyDescent="0.35">
      <c r="C85" s="12" t="s">
        <v>51</v>
      </c>
      <c r="D85" s="25">
        <v>43.6</v>
      </c>
      <c r="E85" s="25">
        <v>116.666666666667</v>
      </c>
      <c r="F85" s="25">
        <v>0</v>
      </c>
      <c r="G85" s="12" t="str">
        <f t="shared" si="8"/>
        <v>(5940) IUT/REGISTRATION PROCESSING</v>
      </c>
      <c r="H85" s="25">
        <v>2275</v>
      </c>
      <c r="I85" s="26">
        <v>73.066666666666706</v>
      </c>
      <c r="J85" s="26">
        <v>0.626285714285714</v>
      </c>
      <c r="K85" s="25">
        <v>2710.16</v>
      </c>
      <c r="L85" s="25">
        <v>1808.3333333333301</v>
      </c>
      <c r="M85" s="25">
        <f t="shared" si="9"/>
        <v>-901.82666666666978</v>
      </c>
      <c r="N85" s="27">
        <f t="shared" si="10"/>
        <v>-0.49870599078341277</v>
      </c>
      <c r="O85" s="25">
        <v>2587.46</v>
      </c>
      <c r="P85" s="25">
        <f t="shared" si="11"/>
        <v>-435.15999999999985</v>
      </c>
      <c r="Q85" s="28">
        <v>2275</v>
      </c>
      <c r="R85" s="28">
        <v>-901.82666666666603</v>
      </c>
      <c r="S85" s="28">
        <v>-0.49870599078340999</v>
      </c>
    </row>
    <row r="86" spans="1:20" ht="10.199999999999999" hidden="1" x14ac:dyDescent="0.35">
      <c r="C86" s="12" t="s">
        <v>52</v>
      </c>
      <c r="D86" s="25">
        <v>1406.58</v>
      </c>
      <c r="E86" s="25">
        <v>400</v>
      </c>
      <c r="F86" s="25">
        <v>230.27</v>
      </c>
      <c r="G86" s="12" t="str">
        <f t="shared" si="8"/>
        <v>(590) IUT</v>
      </c>
      <c r="H86" s="25">
        <v>-777.99999999999795</v>
      </c>
      <c r="I86" s="26">
        <v>-1006.58</v>
      </c>
      <c r="J86" s="26">
        <v>-2.5164499999999999</v>
      </c>
      <c r="K86" s="25">
        <v>6680.27</v>
      </c>
      <c r="L86" s="25">
        <v>4860</v>
      </c>
      <c r="M86" s="25">
        <f t="shared" si="9"/>
        <v>-1820.2700000000004</v>
      </c>
      <c r="N86" s="27">
        <f t="shared" si="10"/>
        <v>-0.37454115226337459</v>
      </c>
      <c r="O86" s="25">
        <v>3807.28</v>
      </c>
      <c r="P86" s="25">
        <f t="shared" si="11"/>
        <v>-7458.2699999999986</v>
      </c>
      <c r="Q86" s="28">
        <v>-777.99999999999795</v>
      </c>
      <c r="R86" s="28">
        <v>-1820.27</v>
      </c>
      <c r="S86" s="28">
        <v>-0.37454115226337498</v>
      </c>
      <c r="T86" s="15"/>
    </row>
    <row r="87" spans="1:20" ht="16.5" customHeight="1" x14ac:dyDescent="0.35">
      <c r="C87" s="12"/>
      <c r="D87" s="25"/>
      <c r="E87" s="25"/>
      <c r="F87" s="25"/>
      <c r="G87" s="12"/>
      <c r="H87" s="25"/>
      <c r="I87" s="25"/>
      <c r="J87" s="25"/>
      <c r="K87" s="25"/>
      <c r="L87" s="25"/>
      <c r="M87" s="25"/>
      <c r="N87" s="19"/>
      <c r="O87" s="25"/>
      <c r="P87" s="25"/>
      <c r="T87" s="15"/>
    </row>
    <row r="88" spans="1:20" ht="16.5" customHeight="1" x14ac:dyDescent="0.35">
      <c r="A88" s="37"/>
      <c r="B88" s="37"/>
      <c r="C88" s="11" t="s">
        <v>53</v>
      </c>
      <c r="D88" s="20">
        <v>1406.58</v>
      </c>
      <c r="E88" s="20">
        <v>400</v>
      </c>
      <c r="F88" s="20">
        <v>230.27</v>
      </c>
      <c r="G88" s="21" t="str">
        <f>C88</f>
        <v>(52) Total Indirect Expenses</v>
      </c>
      <c r="H88" s="20">
        <v>-777.99999999999795</v>
      </c>
      <c r="I88" s="22">
        <v>-1006.58</v>
      </c>
      <c r="J88" s="22">
        <v>-2.5164499999999999</v>
      </c>
      <c r="K88" s="20">
        <v>6680.27</v>
      </c>
      <c r="L88" s="20">
        <v>4860</v>
      </c>
      <c r="M88" s="20">
        <f>L88-K88</f>
        <v>-1820.2700000000004</v>
      </c>
      <c r="N88" s="23">
        <f>IF(L88&lt;&gt;0,IF(M88&lt;&gt;0,(IF(M88&lt;0,IF(L88&lt;0,(M88/L88)*(-1),M88/ABS(L88)),M88/ABS(L88))),0),IF(M88=0,0,(IF(M88&gt;0,1,-1))))</f>
        <v>-0.37454115226337459</v>
      </c>
      <c r="O88" s="20">
        <v>3807.28</v>
      </c>
      <c r="P88" s="20">
        <f>H88-K88</f>
        <v>-7458.2699999999986</v>
      </c>
      <c r="Q88" s="24">
        <v>-777.99999999999795</v>
      </c>
      <c r="R88" s="24">
        <v>-1820.27</v>
      </c>
      <c r="S88" s="24">
        <v>-0.37454115226337498</v>
      </c>
      <c r="T88" s="48"/>
    </row>
    <row r="89" spans="1:20" ht="16.5" customHeight="1" x14ac:dyDescent="0.35">
      <c r="C89" s="12"/>
      <c r="D89" s="25"/>
      <c r="E89" s="25"/>
      <c r="F89" s="25"/>
      <c r="G89" s="12"/>
      <c r="H89" s="25"/>
      <c r="I89" s="25"/>
      <c r="J89" s="25"/>
      <c r="K89" s="25"/>
      <c r="L89" s="25"/>
      <c r="M89" s="25"/>
      <c r="N89" s="19"/>
      <c r="O89" s="25"/>
      <c r="P89" s="25"/>
      <c r="T89" s="15"/>
    </row>
    <row r="90" spans="1:20" ht="17.25" customHeight="1" x14ac:dyDescent="0.35">
      <c r="A90" s="37"/>
      <c r="B90" s="37"/>
      <c r="C90" s="11" t="s">
        <v>54</v>
      </c>
      <c r="D90" s="20">
        <v>19716.79</v>
      </c>
      <c r="E90" s="20">
        <v>17606.708284538101</v>
      </c>
      <c r="F90" s="20">
        <v>18567.830000000002</v>
      </c>
      <c r="G90" s="21" t="s">
        <v>72</v>
      </c>
      <c r="H90" s="20">
        <v>328560.92600408301</v>
      </c>
      <c r="I90" s="22">
        <v>-2110.0817154618799</v>
      </c>
      <c r="J90" s="22">
        <v>-0.11984532721059001</v>
      </c>
      <c r="K90" s="20">
        <v>238087.28</v>
      </c>
      <c r="L90" s="20">
        <v>248718.372634806</v>
      </c>
      <c r="M90" s="20">
        <f>L90-K90</f>
        <v>10631.092634806002</v>
      </c>
      <c r="N90" s="23">
        <f>IF(L90&lt;&gt;0,IF(M90&lt;&gt;0,(IF(M90&lt;0,IF(L90&lt;0,(M90/L90)*(-1),M90/ABS(L90)),M90/ABS(L90))),0),IF(M90=0,0,(IF(M90&gt;0,1,-1))))</f>
        <v>4.2743495473153766E-2</v>
      </c>
      <c r="O90" s="20">
        <v>221856.66</v>
      </c>
      <c r="P90" s="20">
        <f>H90-K90</f>
        <v>90473.646004083013</v>
      </c>
      <c r="Q90" s="24">
        <v>328560.92600408301</v>
      </c>
      <c r="R90" s="24">
        <v>10631.0926348056</v>
      </c>
      <c r="S90" s="24">
        <v>4.2743495473152197E-2</v>
      </c>
      <c r="T90" s="48"/>
    </row>
    <row r="91" spans="1:20" ht="16.5" customHeight="1" x14ac:dyDescent="0.35">
      <c r="C91" s="12"/>
      <c r="D91" s="25"/>
      <c r="E91" s="25"/>
      <c r="F91" s="25"/>
      <c r="G91" s="12"/>
      <c r="H91" s="25"/>
      <c r="I91" s="25"/>
      <c r="J91" s="25"/>
      <c r="K91" s="25"/>
      <c r="L91" s="25"/>
      <c r="M91" s="25"/>
      <c r="N91" s="19"/>
      <c r="O91" s="25"/>
      <c r="P91" s="25"/>
      <c r="T91" s="15"/>
    </row>
    <row r="92" spans="1:20" ht="17.25" customHeight="1" x14ac:dyDescent="0.35">
      <c r="A92" s="53"/>
      <c r="B92" s="53"/>
      <c r="C92" s="13" t="s">
        <v>55</v>
      </c>
      <c r="D92" s="29">
        <v>6736.9699999999903</v>
      </c>
      <c r="E92" s="29">
        <v>-1048.37495120475</v>
      </c>
      <c r="F92" s="29">
        <v>-3155.16</v>
      </c>
      <c r="G92" s="21" t="s">
        <v>73</v>
      </c>
      <c r="H92" s="29">
        <v>-4360.92600408205</v>
      </c>
      <c r="I92" s="30">
        <v>-7785.34495120475</v>
      </c>
      <c r="J92" s="30">
        <v>7.4261073695609703</v>
      </c>
      <c r="K92" s="29">
        <v>5701.6199999999899</v>
      </c>
      <c r="L92" s="29">
        <v>-10251.7059681386</v>
      </c>
      <c r="M92" s="29">
        <f>K92-L92</f>
        <v>15953.32596813859</v>
      </c>
      <c r="N92" s="31">
        <f>IF(L92&lt;&gt;0,IF(M92&lt;&gt;0,(IF(M92&lt;0,IF(L92&lt;0,(M92/L92)*(-1),M92/ABS(L92)),M92/ABS(L92))),0),IF(M92=0,0,(IF(M92&gt;0,1,-1))))</f>
        <v>1.5561630442504031</v>
      </c>
      <c r="O92" s="29">
        <v>26534.92</v>
      </c>
      <c r="P92" s="29">
        <f>H92-K92</f>
        <v>-10062.54600408204</v>
      </c>
      <c r="Q92" s="32">
        <v>-4360.92600408205</v>
      </c>
      <c r="R92" s="32">
        <v>-15953.325968138601</v>
      </c>
      <c r="S92" s="32">
        <v>1.5561630442504</v>
      </c>
      <c r="T92" s="15"/>
    </row>
    <row r="93" spans="1:20" ht="16.5" customHeight="1" x14ac:dyDescent="0.35">
      <c r="C93" s="12"/>
      <c r="D93" s="25"/>
      <c r="E93" s="25"/>
      <c r="F93" s="25"/>
      <c r="G93" s="12"/>
      <c r="H93" s="25"/>
      <c r="I93" s="25"/>
      <c r="J93" s="25"/>
      <c r="K93" s="25"/>
      <c r="L93" s="25"/>
      <c r="M93" s="25"/>
      <c r="N93" s="19"/>
      <c r="O93" s="25"/>
      <c r="P93" s="25"/>
      <c r="T93" s="15"/>
    </row>
    <row r="94" spans="1:20" ht="16.5" customHeight="1" x14ac:dyDescent="0.35">
      <c r="C94" s="12" t="s">
        <v>56</v>
      </c>
      <c r="D94" s="25">
        <v>1882.85</v>
      </c>
      <c r="E94" s="25">
        <v>448.83333333333297</v>
      </c>
      <c r="F94" s="25">
        <v>0</v>
      </c>
      <c r="G94" s="12" t="str">
        <f>C94</f>
        <v>(5911) IUT/OVERHEAD</v>
      </c>
      <c r="H94" s="25">
        <v>34030</v>
      </c>
      <c r="I94" s="26">
        <v>-1434.0166666666701</v>
      </c>
      <c r="J94" s="26">
        <v>-3.1949870033419998</v>
      </c>
      <c r="K94" s="25">
        <v>31324.79</v>
      </c>
      <c r="L94" s="25">
        <v>29990.666666666701</v>
      </c>
      <c r="M94" s="25">
        <f>L94-K94</f>
        <v>-1334.1233333333003</v>
      </c>
      <c r="N94" s="27">
        <f>IF(L94&lt;&gt;0,IF(M94&lt;&gt;0,(IF(M94&lt;0,IF(L94&lt;0,(M94/L94)*(-1),M94/ABS(L94)),M94/ABS(L94))),0),IF(M94=0,0,(IF(M94&gt;0,1,-1))))</f>
        <v>-4.448461743653466E-2</v>
      </c>
      <c r="O94" s="25">
        <v>29524.18</v>
      </c>
      <c r="P94" s="25">
        <f>H94-K94</f>
        <v>2705.2099999999991</v>
      </c>
      <c r="Q94" s="28">
        <v>34030</v>
      </c>
      <c r="R94" s="28">
        <v>-1334.12333333334</v>
      </c>
      <c r="S94" s="28">
        <v>-4.4484617436535902E-2</v>
      </c>
      <c r="T94" s="15"/>
    </row>
    <row r="95" spans="1:20" ht="17.25" customHeight="1" x14ac:dyDescent="0.35">
      <c r="A95" s="37"/>
      <c r="B95" s="37"/>
      <c r="C95" s="11" t="s">
        <v>57</v>
      </c>
      <c r="D95" s="20">
        <v>1882.85</v>
      </c>
      <c r="E95" s="20">
        <v>448.83333333333297</v>
      </c>
      <c r="F95" s="20">
        <v>0</v>
      </c>
      <c r="G95" s="21" t="str">
        <f>C95</f>
        <v>(OH&amp;TX) TOTAL OVERHEAD /TAXES</v>
      </c>
      <c r="H95" s="20">
        <v>34030</v>
      </c>
      <c r="I95" s="22">
        <v>-1434.0166666666701</v>
      </c>
      <c r="J95" s="22">
        <v>-3.1949870033419998</v>
      </c>
      <c r="K95" s="20">
        <v>31324.79</v>
      </c>
      <c r="L95" s="20">
        <v>29990.666666666701</v>
      </c>
      <c r="M95" s="20">
        <f>L95-K95</f>
        <v>-1334.1233333333003</v>
      </c>
      <c r="N95" s="23">
        <f>IF(L95&lt;&gt;0,IF(M95&lt;&gt;0,(IF(M95&lt;0,IF(L95&lt;0,(M95/L95)*(-1),M95/ABS(L95)),M95/ABS(L95))),0),IF(M95=0,0,(IF(M95&gt;0,1,-1))))</f>
        <v>-4.448461743653466E-2</v>
      </c>
      <c r="O95" s="20">
        <v>29524.18</v>
      </c>
      <c r="P95" s="20">
        <f>H95-K95</f>
        <v>2705.2099999999991</v>
      </c>
      <c r="Q95" s="24">
        <v>34030</v>
      </c>
      <c r="R95" s="24">
        <v>-1334.12333333334</v>
      </c>
      <c r="S95" s="24">
        <v>-4.4484617436536103E-2</v>
      </c>
      <c r="T95" s="48"/>
    </row>
    <row r="96" spans="1:20" ht="16.5" customHeight="1" x14ac:dyDescent="0.35">
      <c r="C96" s="12"/>
      <c r="D96" s="25"/>
      <c r="E96" s="25"/>
      <c r="F96" s="25"/>
      <c r="G96" s="12"/>
      <c r="H96" s="25"/>
      <c r="I96" s="25"/>
      <c r="J96" s="25"/>
      <c r="K96" s="25"/>
      <c r="L96" s="25"/>
      <c r="M96" s="25"/>
      <c r="N96" s="19"/>
      <c r="O96" s="25"/>
      <c r="P96" s="25"/>
      <c r="T96" s="15"/>
    </row>
    <row r="97" spans="1:20" ht="17.25" customHeight="1" x14ac:dyDescent="0.35">
      <c r="A97" s="37"/>
      <c r="B97" s="37"/>
      <c r="C97" s="11" t="s">
        <v>58</v>
      </c>
      <c r="D97" s="20">
        <v>21599.64</v>
      </c>
      <c r="E97" s="20">
        <v>18055.541617871499</v>
      </c>
      <c r="F97" s="20">
        <v>18567.830000000002</v>
      </c>
      <c r="G97" s="21" t="s">
        <v>74</v>
      </c>
      <c r="H97" s="20">
        <v>362590.92600408202</v>
      </c>
      <c r="I97" s="22">
        <v>-3544.0983821285499</v>
      </c>
      <c r="J97" s="22">
        <v>-0.19628867730118801</v>
      </c>
      <c r="K97" s="20">
        <v>269412.07</v>
      </c>
      <c r="L97" s="20">
        <v>278709.03930147202</v>
      </c>
      <c r="M97" s="20">
        <f>L97-K97</f>
        <v>9296.9693014720106</v>
      </c>
      <c r="N97" s="23">
        <f>IF(L97&lt;&gt;0,IF(M97&lt;&gt;0,(IF(M97&lt;0,IF(L97&lt;0,(M97/L97)*(-1),M97/ABS(L97)),M97/ABS(L97))),0),IF(M97=0,0,(IF(M97&gt;0,1,-1))))</f>
        <v>3.3357257894372529E-2</v>
      </c>
      <c r="O97" s="20">
        <v>251380.84</v>
      </c>
      <c r="P97" s="20">
        <f>H97-K97</f>
        <v>93178.856004082016</v>
      </c>
      <c r="Q97" s="33">
        <v>362590.92600408202</v>
      </c>
      <c r="R97" s="33">
        <v>9296.9693014721306</v>
      </c>
      <c r="S97" s="33">
        <v>3.3357257894372903E-2</v>
      </c>
      <c r="T97" s="48"/>
    </row>
    <row r="98" spans="1:20" ht="16.5" customHeight="1" x14ac:dyDescent="0.35">
      <c r="C98" s="12"/>
      <c r="D98" s="25"/>
      <c r="E98" s="25"/>
      <c r="F98" s="25"/>
      <c r="G98" s="12"/>
      <c r="H98" s="25"/>
      <c r="I98" s="25"/>
      <c r="J98" s="25"/>
      <c r="K98" s="25"/>
      <c r="L98" s="25"/>
      <c r="M98" s="25"/>
      <c r="N98" s="19"/>
      <c r="O98" s="25"/>
      <c r="P98" s="25"/>
      <c r="T98" s="15"/>
    </row>
    <row r="99" spans="1:20" ht="17.25" customHeight="1" x14ac:dyDescent="0.35">
      <c r="A99" s="37"/>
      <c r="B99" s="37"/>
      <c r="C99" s="14" t="s">
        <v>59</v>
      </c>
      <c r="D99" s="20">
        <v>4854.12</v>
      </c>
      <c r="E99" s="20">
        <v>-1497.2082845380901</v>
      </c>
      <c r="F99" s="20">
        <v>-3155.16</v>
      </c>
      <c r="G99" s="21" t="s">
        <v>75</v>
      </c>
      <c r="H99" s="20">
        <v>-38390.926004082001</v>
      </c>
      <c r="I99" s="22">
        <v>-6351.32828453808</v>
      </c>
      <c r="J99" s="22">
        <v>4.2421140399297004</v>
      </c>
      <c r="K99" s="20">
        <v>-25623.17</v>
      </c>
      <c r="L99" s="20">
        <v>-40242.372634805201</v>
      </c>
      <c r="M99" s="20">
        <f>K99-L99</f>
        <v>14619.202634805202</v>
      </c>
      <c r="N99" s="23">
        <f>IF(L99&lt;&gt;0,IF(M99&lt;&gt;0,(IF(M99&lt;0,IF(L99&lt;0,(M99/L99)*(-1),M99/ABS(L99)),M99/ABS(L99))),0),IF(M99=0,0,(IF(M99&gt;0,1,-1))))</f>
        <v>0.36327884460175214</v>
      </c>
      <c r="O99" s="20">
        <v>-2989.26</v>
      </c>
      <c r="P99" s="20">
        <f>H99-K99</f>
        <v>-12767.756004082003</v>
      </c>
      <c r="Q99" s="34">
        <v>-38390.926004082001</v>
      </c>
      <c r="R99" s="34">
        <v>-14619.2026348052</v>
      </c>
      <c r="S99" s="34">
        <v>0.36327884460175203</v>
      </c>
      <c r="T99" s="48"/>
    </row>
    <row r="100" spans="1:20" ht="16.5" customHeight="1" x14ac:dyDescent="0.35">
      <c r="C100" s="12"/>
      <c r="D100" s="25"/>
      <c r="E100" s="25"/>
      <c r="F100" s="25"/>
      <c r="G100" s="12"/>
      <c r="H100" s="25"/>
      <c r="I100" s="25"/>
      <c r="J100" s="25"/>
      <c r="K100" s="25"/>
      <c r="L100" s="25"/>
      <c r="M100" s="25"/>
      <c r="N100" s="19"/>
      <c r="O100" s="25"/>
      <c r="P100" s="25"/>
      <c r="T100" s="15"/>
    </row>
    <row r="101" spans="1:20" ht="17.25" customHeight="1" x14ac:dyDescent="0.35">
      <c r="A101" s="15"/>
      <c r="B101" s="15"/>
      <c r="C101" s="15"/>
      <c r="D101" s="25"/>
      <c r="E101" s="25"/>
      <c r="F101" s="25"/>
      <c r="G101" s="12"/>
      <c r="H101" s="25"/>
      <c r="I101" s="25"/>
      <c r="J101" s="25"/>
      <c r="K101" s="25"/>
      <c r="L101" s="25"/>
      <c r="M101" s="25"/>
      <c r="N101" s="19"/>
      <c r="O101" s="25"/>
      <c r="P101" s="25"/>
      <c r="Q101" s="35"/>
      <c r="R101" s="35"/>
      <c r="S101" s="35"/>
      <c r="T101" s="15"/>
    </row>
    <row r="102" spans="1:20" ht="17.25" customHeight="1" x14ac:dyDescent="0.35">
      <c r="A102" s="52"/>
      <c r="B102" s="52"/>
      <c r="C102" s="16" t="s">
        <v>60</v>
      </c>
      <c r="D102" s="20">
        <v>4854.12</v>
      </c>
      <c r="E102" s="20">
        <v>-1497.2082845380901</v>
      </c>
      <c r="F102" s="20">
        <v>-3155.16</v>
      </c>
      <c r="G102" s="21" t="s">
        <v>76</v>
      </c>
      <c r="H102" s="20">
        <v>-38390.926004082001</v>
      </c>
      <c r="I102" s="22">
        <v>-6351.32828453808</v>
      </c>
      <c r="J102" s="22">
        <v>4.2421140399297004</v>
      </c>
      <c r="K102" s="20">
        <v>-25623.17</v>
      </c>
      <c r="L102" s="20">
        <v>-40242.372634805201</v>
      </c>
      <c r="M102" s="20">
        <f>K102-L102</f>
        <v>14619.202634805202</v>
      </c>
      <c r="N102" s="23">
        <f>IF(L102&lt;&gt;0,IF(M102&lt;&gt;0,(IF(M102&lt;0,IF(L102&lt;0,(M102/L102)*(-1),M102/ABS(L102)),M102/ABS(L102))),0),IF(M102=0,0,(IF(M102&gt;0,1,-1))))</f>
        <v>0.36327884460175214</v>
      </c>
      <c r="O102" s="20">
        <v>-2989.26</v>
      </c>
      <c r="P102" s="20">
        <f>H102-K102</f>
        <v>-12767.756004082003</v>
      </c>
      <c r="Q102" s="24">
        <v>-38390.926004082001</v>
      </c>
      <c r="R102" s="24">
        <v>-14619.2026348052</v>
      </c>
      <c r="S102" s="24">
        <v>0.36327884460175203</v>
      </c>
      <c r="T102" s="48"/>
    </row>
    <row r="103" spans="1:20" ht="13.5" customHeight="1" x14ac:dyDescent="0.35">
      <c r="C103" s="11" t="s">
        <v>61</v>
      </c>
      <c r="D103" s="20">
        <v>403444.18</v>
      </c>
      <c r="E103" s="20">
        <v>-1497.2082845380901</v>
      </c>
      <c r="F103" s="20">
        <v>403925.9</v>
      </c>
      <c r="G103" s="21" t="s">
        <v>77</v>
      </c>
      <c r="H103" s="20">
        <v>-38390.926004082001</v>
      </c>
      <c r="I103" s="22">
        <v>-404941.388284538</v>
      </c>
      <c r="J103" s="22">
        <v>270.46429843224502</v>
      </c>
      <c r="K103" s="20">
        <v>372966.89</v>
      </c>
      <c r="L103" s="20">
        <v>-40242.372634805201</v>
      </c>
      <c r="M103" s="20">
        <f>K103-L103</f>
        <v>413209.26263480523</v>
      </c>
      <c r="N103" s="23">
        <f>IF(L103&lt;&gt;0,IF(M103&lt;&gt;0,(IF(M103&lt;0,IF(L103&lt;0,(M103/L103)*(-1),M103/ABS(L103)),M103/ABS(L103))),0),IF(M103=0,0,(IF(M103&gt;0,1,-1))))</f>
        <v>10.268014423121388</v>
      </c>
      <c r="O103" s="20">
        <v>404091.8</v>
      </c>
      <c r="P103" s="20">
        <f>H103-K103</f>
        <v>-411357.81600408204</v>
      </c>
      <c r="Q103" s="33">
        <v>-38390.926004082001</v>
      </c>
      <c r="R103" s="33">
        <v>-413209.262634805</v>
      </c>
      <c r="S103" s="33">
        <v>10.2680144231214</v>
      </c>
    </row>
    <row r="104" spans="1:20" ht="16.5" customHeight="1" x14ac:dyDescent="0.35">
      <c r="D104" s="15"/>
      <c r="E104" s="15"/>
      <c r="F104" s="15"/>
      <c r="G104" s="15"/>
      <c r="I104" s="43"/>
      <c r="J104" s="43"/>
      <c r="N104" s="19"/>
      <c r="O104" s="15"/>
      <c r="P104" s="15"/>
      <c r="T104" s="15"/>
    </row>
    <row r="105" spans="1:20" ht="16.5" customHeight="1" x14ac:dyDescent="0.35">
      <c r="D105" s="15"/>
      <c r="E105" s="15"/>
      <c r="F105" s="15"/>
      <c r="G105" s="15"/>
      <c r="I105" s="43"/>
      <c r="J105" s="43"/>
      <c r="N105" s="19"/>
      <c r="O105" s="15"/>
      <c r="P105" s="15"/>
      <c r="T105" s="15"/>
    </row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pageOrder="overThenDown" orientation="landscape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 Levine</cp:lastModifiedBy>
  <dcterms:modified xsi:type="dcterms:W3CDTF">2018-06-07T02:50:15Z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3254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